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Рабочий стол\"/>
    </mc:Choice>
  </mc:AlternateContent>
  <bookViews>
    <workbookView xWindow="0" yWindow="0" windowWidth="28800" windowHeight="12435" firstSheet="8" activeTab="8"/>
  </bookViews>
  <sheets>
    <sheet name="допущения" sheetId="18" r:id="rId1"/>
    <sheet name="Общая (инвест) стоимость" sheetId="1" r:id="rId2"/>
    <sheet name="инвестиции" sheetId="20" r:id="rId3"/>
    <sheet name="доходы" sheetId="3" r:id="rId4"/>
    <sheet name="программа произв." sheetId="7" r:id="rId5"/>
    <sheet name="Персонал" sheetId="8" r:id="rId6"/>
    <sheet name="перемен. на 1 ед." sheetId="4" r:id="rId7"/>
    <sheet name="расчёт пер.р." sheetId="10" r:id="rId8"/>
    <sheet name="расчёт пост. р." sheetId="5" r:id="rId9"/>
    <sheet name="Лист1" sheetId="21" r:id="rId10"/>
    <sheet name="налоги" sheetId="12" r:id="rId11"/>
    <sheet name="фин.рез" sheetId="11" r:id="rId12"/>
    <sheet name="Лист2" sheetId="22" r:id="rId13"/>
    <sheet name="слайд" sheetId="9" r:id="rId14"/>
    <sheet name="Лист3" sheetId="23" r:id="rId15"/>
    <sheet name="финрез_грант" sheetId="19" r:id="rId16"/>
    <sheet name="точка безуб" sheetId="13" r:id="rId17"/>
    <sheet name="график ТБ" sheetId="14" r:id="rId18"/>
    <sheet name="Лист4" sheetId="24" r:id="rId19"/>
    <sheet name="NPV" sheetId="16" r:id="rId20"/>
    <sheet name="Лист5" sheetId="25" r:id="rId2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5" l="1"/>
  <c r="A6" i="10"/>
  <c r="AC16" i="3"/>
  <c r="AC17" i="3"/>
  <c r="AC18" i="3"/>
  <c r="AC19" i="3"/>
  <c r="AC20" i="3"/>
  <c r="AC21" i="3"/>
  <c r="AC22" i="3"/>
  <c r="AC23" i="3"/>
  <c r="AC24" i="3"/>
  <c r="AC25" i="3"/>
  <c r="Z16" i="3"/>
  <c r="Z17" i="3"/>
  <c r="Z18" i="3"/>
  <c r="Z19" i="3"/>
  <c r="Z20" i="3"/>
  <c r="Z21" i="3"/>
  <c r="Z22" i="3"/>
  <c r="Z23" i="3"/>
  <c r="Z24" i="3"/>
  <c r="Z25" i="3"/>
  <c r="T16" i="3"/>
  <c r="T17" i="3"/>
  <c r="T18" i="3"/>
  <c r="T19" i="3"/>
  <c r="T20" i="3"/>
  <c r="T21" i="3"/>
  <c r="T22" i="3"/>
  <c r="T23" i="3"/>
  <c r="R15" i="3"/>
  <c r="Q16" i="3"/>
  <c r="Q17" i="3"/>
  <c r="Q18" i="3"/>
  <c r="Q19" i="3"/>
  <c r="Q20" i="3"/>
  <c r="Q21" i="3"/>
  <c r="Q22" i="3"/>
  <c r="L21" i="3"/>
  <c r="L22" i="3"/>
  <c r="K16" i="3"/>
  <c r="K17" i="3"/>
  <c r="K18" i="3"/>
  <c r="I7" i="3"/>
  <c r="I8" i="3"/>
  <c r="I9" i="3"/>
  <c r="I10" i="3"/>
  <c r="I11" i="3"/>
  <c r="I12" i="3"/>
  <c r="I13" i="3"/>
  <c r="I14" i="3"/>
  <c r="I15" i="3"/>
  <c r="I20" i="3"/>
  <c r="I21" i="3"/>
  <c r="I22" i="3"/>
  <c r="I23" i="3"/>
  <c r="I24" i="3"/>
  <c r="E8" i="3"/>
  <c r="E9" i="3"/>
  <c r="E10" i="3"/>
  <c r="B56" i="20" l="1"/>
  <c r="D50" i="20"/>
  <c r="B50" i="20" s="1"/>
  <c r="C50" i="20"/>
  <c r="D47" i="20"/>
  <c r="C47" i="20"/>
  <c r="B47" i="20"/>
  <c r="D44" i="20"/>
  <c r="C44" i="20"/>
  <c r="B44" i="20" s="1"/>
  <c r="D41" i="20"/>
  <c r="D38" i="20"/>
  <c r="C38" i="20"/>
  <c r="B38" i="20"/>
  <c r="D35" i="20"/>
  <c r="C35" i="20"/>
  <c r="B35" i="20"/>
  <c r="D32" i="20"/>
  <c r="D29" i="20"/>
  <c r="C29" i="20"/>
  <c r="B29" i="20" s="1"/>
  <c r="C26" i="20"/>
  <c r="D23" i="20"/>
  <c r="C23" i="20"/>
  <c r="B23" i="20"/>
  <c r="D20" i="20"/>
  <c r="C20" i="20"/>
  <c r="B20" i="20" s="1"/>
  <c r="D17" i="20"/>
  <c r="C17" i="20"/>
  <c r="B17" i="20" s="1"/>
  <c r="D14" i="20"/>
  <c r="C14" i="20"/>
  <c r="B14" i="20"/>
  <c r="D11" i="20"/>
  <c r="C11" i="20"/>
  <c r="B11" i="20" s="1"/>
  <c r="D8" i="20"/>
  <c r="C8" i="20"/>
  <c r="B8" i="20" s="1"/>
  <c r="B41" i="20" l="1"/>
  <c r="D53" i="20"/>
  <c r="C53" i="20"/>
  <c r="C54" i="20" l="1"/>
  <c r="D54" i="20"/>
  <c r="D5" i="19" l="1"/>
  <c r="C5" i="19"/>
  <c r="B5" i="19"/>
  <c r="O7" i="11"/>
  <c r="B8" i="11"/>
  <c r="B9" i="11"/>
  <c r="H7" i="5"/>
  <c r="AA7" i="8" l="1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6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6" i="8"/>
  <c r="W7" i="8"/>
  <c r="W8" i="8"/>
  <c r="W9" i="8"/>
  <c r="W10" i="8"/>
  <c r="W11" i="8"/>
  <c r="W12" i="8"/>
  <c r="W27" i="8" s="1"/>
  <c r="AC5" i="5" s="1"/>
  <c r="AC6" i="5" s="1"/>
  <c r="AE6" i="5" s="1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6" i="8"/>
  <c r="G7" i="8"/>
  <c r="G8" i="8"/>
  <c r="G9" i="8"/>
  <c r="G10" i="8"/>
  <c r="G11" i="8"/>
  <c r="G12" i="8"/>
  <c r="G27" i="8" s="1"/>
  <c r="E5" i="5" s="1"/>
  <c r="E6" i="5" s="1"/>
  <c r="G6" i="5" s="1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6" i="8"/>
  <c r="U27" i="8" l="1"/>
  <c r="Z5" i="5" s="1"/>
  <c r="Z6" i="5" s="1"/>
  <c r="AB6" i="5" s="1"/>
  <c r="O27" i="8"/>
  <c r="Q5" i="5" s="1"/>
  <c r="Q6" i="5" s="1"/>
  <c r="S6" i="5" s="1"/>
  <c r="E27" i="8"/>
  <c r="B5" i="5" s="1"/>
  <c r="D6" i="5" s="1"/>
  <c r="M27" i="8"/>
  <c r="N5" i="5" s="1"/>
  <c r="N6" i="5" s="1"/>
  <c r="P6" i="5" s="1"/>
  <c r="I27" i="8"/>
  <c r="H5" i="5" s="1"/>
  <c r="H6" i="5" s="1"/>
  <c r="J6" i="5" s="1"/>
  <c r="Q27" i="8"/>
  <c r="T5" i="5" s="1"/>
  <c r="T6" i="5" s="1"/>
  <c r="V6" i="5" s="1"/>
  <c r="Y27" i="8"/>
  <c r="AF5" i="5" s="1"/>
  <c r="AF6" i="5" s="1"/>
  <c r="AH6" i="5" s="1"/>
  <c r="K27" i="8"/>
  <c r="K5" i="5" s="1"/>
  <c r="K6" i="5" s="1"/>
  <c r="M6" i="5" s="1"/>
  <c r="S27" i="8"/>
  <c r="W5" i="5" s="1"/>
  <c r="W6" i="5" s="1"/>
  <c r="Y6" i="5" s="1"/>
  <c r="AA27" i="8"/>
  <c r="AI5" i="5" s="1"/>
  <c r="AI6" i="5" s="1"/>
  <c r="AK6" i="5" s="1"/>
  <c r="AL6" i="5" l="1"/>
  <c r="AM6" i="5" s="1"/>
  <c r="AN6" i="5" s="1"/>
  <c r="AJ6" i="3"/>
  <c r="AM7" i="10" l="1"/>
  <c r="AK5" i="10"/>
  <c r="AM6" i="3" l="1"/>
  <c r="D28" i="1" l="1"/>
  <c r="C14" i="16" l="1"/>
  <c r="E14" i="16"/>
  <c r="D14" i="16"/>
  <c r="E3" i="16" l="1"/>
  <c r="E22" i="16" s="1"/>
  <c r="D3" i="16"/>
  <c r="D22" i="16" s="1"/>
  <c r="C3" i="16"/>
  <c r="C10" i="16" s="1"/>
  <c r="E23" i="16"/>
  <c r="E10" i="16" l="1"/>
  <c r="D15" i="16"/>
  <c r="D10" i="16"/>
  <c r="C22" i="16"/>
  <c r="E25" i="16"/>
  <c r="E15" i="16"/>
  <c r="D23" i="16"/>
  <c r="D25" i="16" s="1"/>
  <c r="AM7" i="3" l="1"/>
  <c r="AP7" i="3" s="1"/>
  <c r="AS7" i="3" s="1"/>
  <c r="AM8" i="3"/>
  <c r="AP8" i="3" s="1"/>
  <c r="AS8" i="3" s="1"/>
  <c r="AM9" i="3"/>
  <c r="AP9" i="3" s="1"/>
  <c r="AS9" i="3" s="1"/>
  <c r="AM10" i="3"/>
  <c r="AP10" i="3" s="1"/>
  <c r="AS10" i="3" s="1"/>
  <c r="AM11" i="3"/>
  <c r="AP11" i="3" s="1"/>
  <c r="AS11" i="3" s="1"/>
  <c r="AM12" i="3"/>
  <c r="AP12" i="3" s="1"/>
  <c r="AS12" i="3" s="1"/>
  <c r="AM13" i="3"/>
  <c r="AP13" i="3" s="1"/>
  <c r="AS13" i="3" s="1"/>
  <c r="AM14" i="3"/>
  <c r="AP14" i="3" s="1"/>
  <c r="AS14" i="3" s="1"/>
  <c r="AM15" i="3"/>
  <c r="AP15" i="3" s="1"/>
  <c r="AS15" i="3" s="1"/>
  <c r="AM19" i="3"/>
  <c r="AP19" i="3" s="1"/>
  <c r="AS19" i="3" s="1"/>
  <c r="AM25" i="3"/>
  <c r="AP25" i="3" s="1"/>
  <c r="AS25" i="3" s="1"/>
  <c r="AP6" i="3"/>
  <c r="AS6" i="3" s="1"/>
  <c r="AJ7" i="3"/>
  <c r="AJ8" i="3"/>
  <c r="AJ9" i="3"/>
  <c r="AJ10" i="3"/>
  <c r="AJ11" i="3"/>
  <c r="AJ12" i="3"/>
  <c r="AJ13" i="3"/>
  <c r="AJ14" i="3"/>
  <c r="AJ15" i="3"/>
  <c r="AJ19" i="3"/>
  <c r="AJ25" i="3"/>
  <c r="AG7" i="3"/>
  <c r="AG8" i="3"/>
  <c r="AG9" i="3"/>
  <c r="AG10" i="3"/>
  <c r="AG11" i="3"/>
  <c r="AG12" i="3"/>
  <c r="AG13" i="3"/>
  <c r="AG14" i="3"/>
  <c r="AG15" i="3"/>
  <c r="AG19" i="3"/>
  <c r="AG25" i="3"/>
  <c r="AD19" i="3"/>
  <c r="AD25" i="3"/>
  <c r="AA7" i="3"/>
  <c r="AA8" i="3"/>
  <c r="AA9" i="3"/>
  <c r="AA10" i="3"/>
  <c r="AA11" i="3"/>
  <c r="AA12" i="3"/>
  <c r="AA13" i="3"/>
  <c r="AA14" i="3"/>
  <c r="AA15" i="3"/>
  <c r="X7" i="3"/>
  <c r="X8" i="3"/>
  <c r="X9" i="3"/>
  <c r="X10" i="3"/>
  <c r="X11" i="3"/>
  <c r="X12" i="3"/>
  <c r="X13" i="3"/>
  <c r="X14" i="3"/>
  <c r="X15" i="3"/>
  <c r="U7" i="3"/>
  <c r="U8" i="3"/>
  <c r="U9" i="3"/>
  <c r="U10" i="3"/>
  <c r="U11" i="3"/>
  <c r="U12" i="3"/>
  <c r="U13" i="3"/>
  <c r="U14" i="3"/>
  <c r="U15" i="3"/>
  <c r="R7" i="3"/>
  <c r="R8" i="3"/>
  <c r="R9" i="3"/>
  <c r="R10" i="3"/>
  <c r="R11" i="3"/>
  <c r="R12" i="3"/>
  <c r="R13" i="3"/>
  <c r="R14" i="3"/>
  <c r="R25" i="3"/>
  <c r="O7" i="3"/>
  <c r="O8" i="3"/>
  <c r="O9" i="3"/>
  <c r="O10" i="3"/>
  <c r="O11" i="3"/>
  <c r="O12" i="3"/>
  <c r="O13" i="3"/>
  <c r="O14" i="3"/>
  <c r="O15" i="3"/>
  <c r="O25" i="3"/>
  <c r="L7" i="3"/>
  <c r="L8" i="3"/>
  <c r="L9" i="3"/>
  <c r="L10" i="3"/>
  <c r="L11" i="3"/>
  <c r="L12" i="3"/>
  <c r="L13" i="3"/>
  <c r="L14" i="3"/>
  <c r="L15" i="3"/>
  <c r="L25" i="3"/>
  <c r="AG6" i="3"/>
  <c r="AA6" i="3"/>
  <c r="X6" i="3"/>
  <c r="U6" i="3"/>
  <c r="R6" i="3"/>
  <c r="O6" i="3"/>
  <c r="L6" i="3"/>
  <c r="I25" i="3" l="1"/>
  <c r="I6" i="3"/>
  <c r="F7" i="3"/>
  <c r="F8" i="3"/>
  <c r="F9" i="3"/>
  <c r="F10" i="3"/>
  <c r="F19" i="3"/>
  <c r="F25" i="3"/>
  <c r="F6" i="3"/>
  <c r="O11" i="11" l="1"/>
  <c r="D13" i="9" s="1"/>
  <c r="A12" i="12"/>
  <c r="A14" i="12" s="1"/>
  <c r="B6" i="11"/>
  <c r="A7" i="10"/>
  <c r="A8" i="10"/>
  <c r="A9" i="10"/>
  <c r="A10" i="10"/>
  <c r="A11" i="10"/>
  <c r="A12" i="10"/>
  <c r="A13" i="10"/>
  <c r="A14" i="10"/>
  <c r="A15" i="10"/>
  <c r="A16" i="10"/>
  <c r="A5" i="10"/>
  <c r="AK16" i="10"/>
  <c r="AH16" i="10"/>
  <c r="AE16" i="10"/>
  <c r="AB16" i="10"/>
  <c r="Y16" i="10"/>
  <c r="V16" i="10"/>
  <c r="S16" i="10"/>
  <c r="P16" i="10"/>
  <c r="M16" i="10"/>
  <c r="J16" i="10"/>
  <c r="G16" i="10"/>
  <c r="D16" i="10"/>
  <c r="AK15" i="10"/>
  <c r="AH15" i="10"/>
  <c r="AE15" i="10"/>
  <c r="AB15" i="10"/>
  <c r="Y15" i="10"/>
  <c r="V15" i="10"/>
  <c r="S15" i="10"/>
  <c r="P15" i="10"/>
  <c r="M15" i="10"/>
  <c r="J15" i="10"/>
  <c r="G15" i="10"/>
  <c r="D15" i="10"/>
  <c r="AK14" i="10"/>
  <c r="AH14" i="10"/>
  <c r="AE14" i="10"/>
  <c r="AB14" i="10"/>
  <c r="Y14" i="10"/>
  <c r="V14" i="10"/>
  <c r="S14" i="10"/>
  <c r="P14" i="10"/>
  <c r="M14" i="10"/>
  <c r="J14" i="10"/>
  <c r="G14" i="10"/>
  <c r="D14" i="10"/>
  <c r="AK13" i="10"/>
  <c r="AH13" i="10"/>
  <c r="AE13" i="10"/>
  <c r="AB13" i="10"/>
  <c r="Y13" i="10"/>
  <c r="V13" i="10"/>
  <c r="S13" i="10"/>
  <c r="P13" i="10"/>
  <c r="M13" i="10"/>
  <c r="J13" i="10"/>
  <c r="G13" i="10"/>
  <c r="D13" i="10"/>
  <c r="AK12" i="10"/>
  <c r="AH12" i="10"/>
  <c r="AE12" i="10"/>
  <c r="AB12" i="10"/>
  <c r="Y12" i="10"/>
  <c r="V12" i="10"/>
  <c r="S12" i="10"/>
  <c r="P12" i="10"/>
  <c r="M12" i="10"/>
  <c r="J12" i="10"/>
  <c r="G12" i="10"/>
  <c r="D12" i="10"/>
  <c r="AK11" i="10"/>
  <c r="AH11" i="10"/>
  <c r="AE11" i="10"/>
  <c r="AB11" i="10"/>
  <c r="Y11" i="10"/>
  <c r="V11" i="10"/>
  <c r="S11" i="10"/>
  <c r="P11" i="10"/>
  <c r="M11" i="10"/>
  <c r="J11" i="10"/>
  <c r="G11" i="10"/>
  <c r="D11" i="10"/>
  <c r="AK10" i="10"/>
  <c r="AH10" i="10"/>
  <c r="AE10" i="10"/>
  <c r="AB10" i="10"/>
  <c r="Y10" i="10"/>
  <c r="V10" i="10"/>
  <c r="S10" i="10"/>
  <c r="P10" i="10"/>
  <c r="M10" i="10"/>
  <c r="J10" i="10"/>
  <c r="G10" i="10"/>
  <c r="D10" i="10"/>
  <c r="AK9" i="10"/>
  <c r="AH9" i="10"/>
  <c r="AE9" i="10"/>
  <c r="AB9" i="10"/>
  <c r="Y9" i="10"/>
  <c r="V9" i="10"/>
  <c r="S9" i="10"/>
  <c r="P9" i="10"/>
  <c r="M9" i="10"/>
  <c r="J9" i="10"/>
  <c r="G9" i="10"/>
  <c r="D9" i="10"/>
  <c r="AK8" i="10"/>
  <c r="AH8" i="10"/>
  <c r="AE8" i="10"/>
  <c r="AB8" i="10"/>
  <c r="Y8" i="10"/>
  <c r="V8" i="10"/>
  <c r="S8" i="10"/>
  <c r="P8" i="10"/>
  <c r="M8" i="10"/>
  <c r="J8" i="10"/>
  <c r="G8" i="10"/>
  <c r="D8" i="10"/>
  <c r="AK7" i="10"/>
  <c r="AH7" i="10"/>
  <c r="AE7" i="10"/>
  <c r="AB7" i="10"/>
  <c r="Y7" i="10"/>
  <c r="V7" i="10"/>
  <c r="S7" i="10"/>
  <c r="P7" i="10"/>
  <c r="M7" i="10"/>
  <c r="J7" i="10"/>
  <c r="G7" i="10"/>
  <c r="D7" i="10"/>
  <c r="AK6" i="10"/>
  <c r="AH6" i="10"/>
  <c r="AE6" i="10"/>
  <c r="AB6" i="10"/>
  <c r="Y6" i="10"/>
  <c r="V6" i="10"/>
  <c r="S6" i="10"/>
  <c r="P6" i="10"/>
  <c r="M6" i="10"/>
  <c r="J6" i="10"/>
  <c r="G6" i="10"/>
  <c r="D6" i="10"/>
  <c r="AH5" i="10"/>
  <c r="AE5" i="10"/>
  <c r="AB5" i="10"/>
  <c r="Y5" i="10"/>
  <c r="V5" i="10"/>
  <c r="S5" i="10"/>
  <c r="P5" i="10"/>
  <c r="M5" i="10"/>
  <c r="J5" i="10"/>
  <c r="G5" i="10"/>
  <c r="D5" i="10"/>
  <c r="AN5" i="10" s="1"/>
  <c r="A19" i="9"/>
  <c r="AH11" i="5"/>
  <c r="AH19" i="5"/>
  <c r="AF7" i="5"/>
  <c r="AI7" i="5" s="1"/>
  <c r="AK7" i="5" s="1"/>
  <c r="AF8" i="5"/>
  <c r="AH8" i="5" s="1"/>
  <c r="AF9" i="5"/>
  <c r="AI9" i="5" s="1"/>
  <c r="AK9" i="5" s="1"/>
  <c r="AF10" i="5"/>
  <c r="AI10" i="5" s="1"/>
  <c r="AK10" i="5" s="1"/>
  <c r="AF11" i="5"/>
  <c r="AI11" i="5" s="1"/>
  <c r="AK11" i="5" s="1"/>
  <c r="AF12" i="5"/>
  <c r="AH12" i="5" s="1"/>
  <c r="AF13" i="5"/>
  <c r="AI13" i="5" s="1"/>
  <c r="AK13" i="5" s="1"/>
  <c r="AF14" i="5"/>
  <c r="AI14" i="5" s="1"/>
  <c r="AK14" i="5" s="1"/>
  <c r="AF15" i="5"/>
  <c r="AI15" i="5" s="1"/>
  <c r="AK15" i="5" s="1"/>
  <c r="AF16" i="5"/>
  <c r="AI16" i="5" s="1"/>
  <c r="AK16" i="5" s="1"/>
  <c r="AF17" i="5"/>
  <c r="AI17" i="5" s="1"/>
  <c r="AK17" i="5" s="1"/>
  <c r="AF18" i="5"/>
  <c r="AI18" i="5" s="1"/>
  <c r="AK18" i="5" s="1"/>
  <c r="AF19" i="5"/>
  <c r="AI19" i="5" s="1"/>
  <c r="AK19" i="5" s="1"/>
  <c r="AF20" i="5"/>
  <c r="AH20" i="5" s="1"/>
  <c r="AE10" i="5"/>
  <c r="AE11" i="5"/>
  <c r="AE18" i="5"/>
  <c r="AE19" i="5"/>
  <c r="AC7" i="5"/>
  <c r="AE7" i="5" s="1"/>
  <c r="AC8" i="5"/>
  <c r="AE8" i="5" s="1"/>
  <c r="AC9" i="5"/>
  <c r="AE9" i="5" s="1"/>
  <c r="AC10" i="5"/>
  <c r="AC11" i="5"/>
  <c r="AC12" i="5"/>
  <c r="AE12" i="5" s="1"/>
  <c r="AC13" i="5"/>
  <c r="AE13" i="5" s="1"/>
  <c r="AC14" i="5"/>
  <c r="AE14" i="5" s="1"/>
  <c r="AC15" i="5"/>
  <c r="AE15" i="5" s="1"/>
  <c r="AC16" i="5"/>
  <c r="AE16" i="5" s="1"/>
  <c r="AC17" i="5"/>
  <c r="AE17" i="5" s="1"/>
  <c r="AC18" i="5"/>
  <c r="AC19" i="5"/>
  <c r="AC20" i="5"/>
  <c r="AE20" i="5" s="1"/>
  <c r="AB10" i="5"/>
  <c r="AB11" i="5"/>
  <c r="AB18" i="5"/>
  <c r="AB19" i="5"/>
  <c r="Z7" i="5"/>
  <c r="AB7" i="5" s="1"/>
  <c r="Z8" i="5"/>
  <c r="AB8" i="5" s="1"/>
  <c r="Z9" i="5"/>
  <c r="AB9" i="5" s="1"/>
  <c r="Z10" i="5"/>
  <c r="Z11" i="5"/>
  <c r="Z12" i="5"/>
  <c r="AB12" i="5" s="1"/>
  <c r="Z13" i="5"/>
  <c r="AB13" i="5" s="1"/>
  <c r="Z14" i="5"/>
  <c r="AB14" i="5" s="1"/>
  <c r="Z15" i="5"/>
  <c r="AB15" i="5" s="1"/>
  <c r="Z16" i="5"/>
  <c r="AB16" i="5" s="1"/>
  <c r="Z17" i="5"/>
  <c r="AB17" i="5" s="1"/>
  <c r="Z18" i="5"/>
  <c r="Z19" i="5"/>
  <c r="Z20" i="5"/>
  <c r="AB20" i="5" s="1"/>
  <c r="Y10" i="5"/>
  <c r="Y15" i="5"/>
  <c r="Y18" i="5"/>
  <c r="W7" i="5"/>
  <c r="Y7" i="5" s="1"/>
  <c r="W8" i="5"/>
  <c r="Y8" i="5" s="1"/>
  <c r="W9" i="5"/>
  <c r="Y9" i="5" s="1"/>
  <c r="W10" i="5"/>
  <c r="W11" i="5"/>
  <c r="Y11" i="5" s="1"/>
  <c r="W12" i="5"/>
  <c r="Y12" i="5" s="1"/>
  <c r="W13" i="5"/>
  <c r="Y13" i="5" s="1"/>
  <c r="W14" i="5"/>
  <c r="Y14" i="5" s="1"/>
  <c r="W15" i="5"/>
  <c r="W16" i="5"/>
  <c r="Y16" i="5" s="1"/>
  <c r="W17" i="5"/>
  <c r="Y17" i="5" s="1"/>
  <c r="W18" i="5"/>
  <c r="W19" i="5"/>
  <c r="Y19" i="5" s="1"/>
  <c r="W20" i="5"/>
  <c r="Y20" i="5" s="1"/>
  <c r="V14" i="5"/>
  <c r="T7" i="5"/>
  <c r="V7" i="5" s="1"/>
  <c r="T8" i="5"/>
  <c r="V8" i="5" s="1"/>
  <c r="T9" i="5"/>
  <c r="V9" i="5" s="1"/>
  <c r="T10" i="5"/>
  <c r="V10" i="5" s="1"/>
  <c r="T11" i="5"/>
  <c r="V11" i="5" s="1"/>
  <c r="T12" i="5"/>
  <c r="V12" i="5" s="1"/>
  <c r="T13" i="5"/>
  <c r="V13" i="5" s="1"/>
  <c r="T14" i="5"/>
  <c r="T15" i="5"/>
  <c r="V15" i="5" s="1"/>
  <c r="T16" i="5"/>
  <c r="V16" i="5" s="1"/>
  <c r="T17" i="5"/>
  <c r="V17" i="5" s="1"/>
  <c r="T18" i="5"/>
  <c r="V18" i="5" s="1"/>
  <c r="T19" i="5"/>
  <c r="V19" i="5" s="1"/>
  <c r="T20" i="5"/>
  <c r="V20" i="5" s="1"/>
  <c r="S11" i="5"/>
  <c r="S19" i="5"/>
  <c r="Q7" i="5"/>
  <c r="S7" i="5" s="1"/>
  <c r="Q8" i="5"/>
  <c r="S8" i="5" s="1"/>
  <c r="Q9" i="5"/>
  <c r="S9" i="5" s="1"/>
  <c r="Q10" i="5"/>
  <c r="S10" i="5" s="1"/>
  <c r="Q11" i="5"/>
  <c r="Q12" i="5"/>
  <c r="S12" i="5" s="1"/>
  <c r="Q13" i="5"/>
  <c r="S13" i="5" s="1"/>
  <c r="Q14" i="5"/>
  <c r="S14" i="5" s="1"/>
  <c r="Q15" i="5"/>
  <c r="S15" i="5" s="1"/>
  <c r="Q16" i="5"/>
  <c r="S16" i="5" s="1"/>
  <c r="Q17" i="5"/>
  <c r="S17" i="5" s="1"/>
  <c r="Q18" i="5"/>
  <c r="S18" i="5" s="1"/>
  <c r="Q19" i="5"/>
  <c r="Q20" i="5"/>
  <c r="S20" i="5" s="1"/>
  <c r="P11" i="5"/>
  <c r="P19" i="5"/>
  <c r="N7" i="5"/>
  <c r="P7" i="5" s="1"/>
  <c r="N8" i="5"/>
  <c r="P8" i="5" s="1"/>
  <c r="N9" i="5"/>
  <c r="P9" i="5" s="1"/>
  <c r="N10" i="5"/>
  <c r="P10" i="5" s="1"/>
  <c r="N11" i="5"/>
  <c r="N12" i="5"/>
  <c r="P12" i="5" s="1"/>
  <c r="N13" i="5"/>
  <c r="P13" i="5" s="1"/>
  <c r="N14" i="5"/>
  <c r="P14" i="5" s="1"/>
  <c r="N15" i="5"/>
  <c r="P15" i="5" s="1"/>
  <c r="N16" i="5"/>
  <c r="P16" i="5" s="1"/>
  <c r="N17" i="5"/>
  <c r="P17" i="5" s="1"/>
  <c r="N18" i="5"/>
  <c r="P18" i="5" s="1"/>
  <c r="N19" i="5"/>
  <c r="N20" i="5"/>
  <c r="P20" i="5" s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M13" i="5"/>
  <c r="K7" i="5"/>
  <c r="M7" i="5" s="1"/>
  <c r="K8" i="5"/>
  <c r="M8" i="5" s="1"/>
  <c r="K9" i="5"/>
  <c r="M9" i="5" s="1"/>
  <c r="K10" i="5"/>
  <c r="M10" i="5" s="1"/>
  <c r="K11" i="5"/>
  <c r="M11" i="5" s="1"/>
  <c r="K12" i="5"/>
  <c r="M12" i="5" s="1"/>
  <c r="K13" i="5"/>
  <c r="K14" i="5"/>
  <c r="M14" i="5" s="1"/>
  <c r="K15" i="5"/>
  <c r="M15" i="5" s="1"/>
  <c r="K16" i="5"/>
  <c r="M16" i="5" s="1"/>
  <c r="K17" i="5"/>
  <c r="M17" i="5" s="1"/>
  <c r="K18" i="5"/>
  <c r="M18" i="5" s="1"/>
  <c r="K19" i="5"/>
  <c r="M19" i="5" s="1"/>
  <c r="K20" i="5"/>
  <c r="M20" i="5" s="1"/>
  <c r="J13" i="5"/>
  <c r="J14" i="5"/>
  <c r="J7" i="5"/>
  <c r="H8" i="5"/>
  <c r="J8" i="5" s="1"/>
  <c r="H9" i="5"/>
  <c r="J9" i="5" s="1"/>
  <c r="H10" i="5"/>
  <c r="J10" i="5" s="1"/>
  <c r="H11" i="5"/>
  <c r="J11" i="5" s="1"/>
  <c r="H12" i="5"/>
  <c r="J12" i="5" s="1"/>
  <c r="H13" i="5"/>
  <c r="H14" i="5"/>
  <c r="H15" i="5"/>
  <c r="J15" i="5" s="1"/>
  <c r="H16" i="5"/>
  <c r="J16" i="5" s="1"/>
  <c r="H17" i="5"/>
  <c r="J17" i="5" s="1"/>
  <c r="H18" i="5"/>
  <c r="J18" i="5" s="1"/>
  <c r="H19" i="5"/>
  <c r="J19" i="5" s="1"/>
  <c r="H20" i="5"/>
  <c r="J20" i="5" s="1"/>
  <c r="G10" i="5"/>
  <c r="G14" i="5"/>
  <c r="G18" i="5"/>
  <c r="E7" i="5"/>
  <c r="G7" i="5" s="1"/>
  <c r="E8" i="5"/>
  <c r="G8" i="5" s="1"/>
  <c r="E9" i="5"/>
  <c r="G9" i="5" s="1"/>
  <c r="E10" i="5"/>
  <c r="E11" i="5"/>
  <c r="G11" i="5" s="1"/>
  <c r="E12" i="5"/>
  <c r="G12" i="5" s="1"/>
  <c r="E13" i="5"/>
  <c r="G13" i="5" s="1"/>
  <c r="E14" i="5"/>
  <c r="E15" i="5"/>
  <c r="G15" i="5" s="1"/>
  <c r="E16" i="5"/>
  <c r="G16" i="5" s="1"/>
  <c r="E17" i="5"/>
  <c r="G17" i="5" s="1"/>
  <c r="E18" i="5"/>
  <c r="E19" i="5"/>
  <c r="G19" i="5" s="1"/>
  <c r="E20" i="5"/>
  <c r="G20" i="5" s="1"/>
  <c r="E157" i="4"/>
  <c r="E156" i="4"/>
  <c r="E155" i="4"/>
  <c r="E154" i="4"/>
  <c r="E153" i="4"/>
  <c r="E152" i="4"/>
  <c r="E151" i="4"/>
  <c r="E150" i="4"/>
  <c r="E149" i="4"/>
  <c r="E148" i="4"/>
  <c r="E144" i="4"/>
  <c r="E143" i="4"/>
  <c r="E142" i="4"/>
  <c r="E141" i="4"/>
  <c r="E140" i="4"/>
  <c r="E139" i="4"/>
  <c r="E138" i="4"/>
  <c r="E137" i="4"/>
  <c r="E136" i="4"/>
  <c r="E135" i="4"/>
  <c r="E131" i="4"/>
  <c r="E130" i="4"/>
  <c r="E129" i="4"/>
  <c r="E128" i="4"/>
  <c r="E127" i="4"/>
  <c r="E126" i="4"/>
  <c r="E125" i="4"/>
  <c r="E124" i="4"/>
  <c r="E123" i="4"/>
  <c r="E122" i="4"/>
  <c r="E118" i="4"/>
  <c r="E117" i="4"/>
  <c r="E116" i="4"/>
  <c r="E115" i="4"/>
  <c r="E114" i="4"/>
  <c r="E113" i="4"/>
  <c r="E112" i="4"/>
  <c r="E111" i="4"/>
  <c r="E110" i="4"/>
  <c r="E109" i="4"/>
  <c r="E105" i="4"/>
  <c r="E104" i="4"/>
  <c r="E103" i="4"/>
  <c r="E102" i="4"/>
  <c r="E101" i="4"/>
  <c r="E100" i="4"/>
  <c r="E99" i="4"/>
  <c r="E98" i="4"/>
  <c r="E97" i="4"/>
  <c r="E96" i="4"/>
  <c r="E92" i="4"/>
  <c r="E91" i="4"/>
  <c r="E90" i="4"/>
  <c r="E89" i="4"/>
  <c r="E88" i="4"/>
  <c r="E87" i="4"/>
  <c r="E86" i="4"/>
  <c r="E85" i="4"/>
  <c r="E84" i="4"/>
  <c r="E83" i="4"/>
  <c r="E79" i="4"/>
  <c r="E78" i="4"/>
  <c r="E77" i="4"/>
  <c r="E76" i="4"/>
  <c r="E75" i="4"/>
  <c r="E74" i="4"/>
  <c r="E73" i="4"/>
  <c r="E72" i="4"/>
  <c r="E71" i="4"/>
  <c r="E70" i="4"/>
  <c r="E66" i="4"/>
  <c r="E65" i="4"/>
  <c r="E64" i="4"/>
  <c r="E63" i="4"/>
  <c r="E62" i="4"/>
  <c r="E61" i="4"/>
  <c r="E60" i="4"/>
  <c r="E59" i="4"/>
  <c r="E58" i="4"/>
  <c r="E57" i="4"/>
  <c r="E53" i="4"/>
  <c r="E52" i="4"/>
  <c r="E51" i="4"/>
  <c r="E50" i="4"/>
  <c r="E49" i="4"/>
  <c r="E48" i="4"/>
  <c r="E47" i="4"/>
  <c r="E46" i="4"/>
  <c r="E45" i="4"/>
  <c r="E44" i="4"/>
  <c r="E40" i="4"/>
  <c r="E39" i="4"/>
  <c r="E38" i="4"/>
  <c r="E37" i="4"/>
  <c r="E36" i="4"/>
  <c r="E35" i="4"/>
  <c r="E34" i="4"/>
  <c r="E33" i="4"/>
  <c r="E32" i="4"/>
  <c r="E31" i="4"/>
  <c r="E27" i="4"/>
  <c r="E26" i="4"/>
  <c r="E25" i="4"/>
  <c r="E24" i="4"/>
  <c r="E23" i="4"/>
  <c r="E22" i="4"/>
  <c r="E21" i="4"/>
  <c r="E20" i="4"/>
  <c r="E19" i="4"/>
  <c r="E18" i="4"/>
  <c r="A147" i="4"/>
  <c r="A134" i="4"/>
  <c r="A121" i="4"/>
  <c r="A108" i="4"/>
  <c r="A95" i="4"/>
  <c r="A82" i="4"/>
  <c r="A69" i="4"/>
  <c r="A56" i="4"/>
  <c r="A43" i="4"/>
  <c r="A30" i="4"/>
  <c r="A17" i="4"/>
  <c r="A3" i="4"/>
  <c r="E13" i="4"/>
  <c r="E12" i="4"/>
  <c r="E11" i="4"/>
  <c r="E10" i="4"/>
  <c r="E9" i="4"/>
  <c r="E8" i="4"/>
  <c r="E7" i="4"/>
  <c r="E6" i="4"/>
  <c r="E4" i="4"/>
  <c r="AK7" i="3"/>
  <c r="AK8" i="3"/>
  <c r="AK9" i="3"/>
  <c r="AK10" i="3"/>
  <c r="AK11" i="3"/>
  <c r="AK12" i="3"/>
  <c r="AK13" i="3"/>
  <c r="AK14" i="3"/>
  <c r="AK15" i="3"/>
  <c r="AK19" i="3"/>
  <c r="AK25" i="3"/>
  <c r="AK6" i="3"/>
  <c r="AH7" i="3"/>
  <c r="AH8" i="3"/>
  <c r="AH9" i="3"/>
  <c r="AH10" i="3"/>
  <c r="AH11" i="3"/>
  <c r="AH12" i="3"/>
  <c r="AH13" i="3"/>
  <c r="AH14" i="3"/>
  <c r="AH15" i="3"/>
  <c r="AH19" i="3"/>
  <c r="AH25" i="3"/>
  <c r="AH6" i="3"/>
  <c r="AE19" i="3"/>
  <c r="AE25" i="3"/>
  <c r="S25" i="3"/>
  <c r="P25" i="3"/>
  <c r="M25" i="3"/>
  <c r="J25" i="3"/>
  <c r="G19" i="3"/>
  <c r="G25" i="3"/>
  <c r="A6" i="7"/>
  <c r="A7" i="7"/>
  <c r="A8" i="7"/>
  <c r="A9" i="7"/>
  <c r="A10" i="7"/>
  <c r="A11" i="7"/>
  <c r="A12" i="7"/>
  <c r="A13" i="7"/>
  <c r="A14" i="7"/>
  <c r="A15" i="7"/>
  <c r="A16" i="7"/>
  <c r="A5" i="7"/>
  <c r="AH18" i="5" l="1"/>
  <c r="AH10" i="5"/>
  <c r="AL10" i="5" s="1"/>
  <c r="AM10" i="5" s="1"/>
  <c r="AN10" i="5" s="1"/>
  <c r="AL18" i="5"/>
  <c r="AM18" i="5" s="1"/>
  <c r="AN18" i="5" s="1"/>
  <c r="AH15" i="5"/>
  <c r="AL15" i="5" s="1"/>
  <c r="AM15" i="5" s="1"/>
  <c r="AN15" i="5" s="1"/>
  <c r="AH7" i="5"/>
  <c r="AL7" i="5" s="1"/>
  <c r="AM7" i="5" s="1"/>
  <c r="AN7" i="5" s="1"/>
  <c r="AH14" i="5"/>
  <c r="AL14" i="5" s="1"/>
  <c r="AM14" i="5" s="1"/>
  <c r="AN14" i="5" s="1"/>
  <c r="AL19" i="5"/>
  <c r="AM19" i="5" s="1"/>
  <c r="AN19" i="5" s="1"/>
  <c r="AL11" i="5"/>
  <c r="AM11" i="5" s="1"/>
  <c r="AN11" i="5" s="1"/>
  <c r="AI20" i="5"/>
  <c r="AK20" i="5" s="1"/>
  <c r="AL20" i="5" s="1"/>
  <c r="AM20" i="5" s="1"/>
  <c r="AN20" i="5" s="1"/>
  <c r="AI8" i="5"/>
  <c r="AK8" i="5" s="1"/>
  <c r="AL8" i="5" s="1"/>
  <c r="AM8" i="5" s="1"/>
  <c r="AN8" i="5" s="1"/>
  <c r="AH17" i="5"/>
  <c r="AL17" i="5" s="1"/>
  <c r="AM17" i="5" s="1"/>
  <c r="AN17" i="5" s="1"/>
  <c r="AH13" i="5"/>
  <c r="AL13" i="5" s="1"/>
  <c r="AM13" i="5" s="1"/>
  <c r="AN13" i="5" s="1"/>
  <c r="AH9" i="5"/>
  <c r="AL9" i="5" s="1"/>
  <c r="AM9" i="5" s="1"/>
  <c r="AN9" i="5" s="1"/>
  <c r="AI12" i="5"/>
  <c r="AK12" i="5" s="1"/>
  <c r="AL12" i="5" s="1"/>
  <c r="AM12" i="5" s="1"/>
  <c r="AN12" i="5" s="1"/>
  <c r="AH16" i="5"/>
  <c r="AL16" i="5" s="1"/>
  <c r="AM16" i="5" s="1"/>
  <c r="AN16" i="5" s="1"/>
  <c r="E41" i="4"/>
  <c r="C7" i="10" s="1"/>
  <c r="AP7" i="10" s="1"/>
  <c r="E67" i="4"/>
  <c r="C9" i="10" s="1"/>
  <c r="AM9" i="10" s="1"/>
  <c r="AP9" i="10" s="1"/>
  <c r="AS9" i="10" s="1"/>
  <c r="E93" i="4"/>
  <c r="C11" i="10" s="1"/>
  <c r="E119" i="4"/>
  <c r="C13" i="10" s="1"/>
  <c r="E145" i="4"/>
  <c r="C15" i="10" s="1"/>
  <c r="AM15" i="10" s="1"/>
  <c r="AP15" i="10" s="1"/>
  <c r="AN9" i="10"/>
  <c r="AO9" i="10" s="1"/>
  <c r="E13" i="10"/>
  <c r="F13" i="10"/>
  <c r="F9" i="10"/>
  <c r="I9" i="10"/>
  <c r="K9" i="10" s="1"/>
  <c r="I13" i="10"/>
  <c r="L9" i="10"/>
  <c r="N9" i="10" s="1"/>
  <c r="L13" i="10"/>
  <c r="O9" i="10"/>
  <c r="O13" i="10"/>
  <c r="Q13" i="10" s="1"/>
  <c r="R9" i="10"/>
  <c r="R13" i="10"/>
  <c r="U9" i="10"/>
  <c r="W9" i="10" s="1"/>
  <c r="U13" i="10"/>
  <c r="W13" i="10" s="1"/>
  <c r="X9" i="10"/>
  <c r="X13" i="10"/>
  <c r="Z13" i="10" s="1"/>
  <c r="AA9" i="10"/>
  <c r="AA13" i="10"/>
  <c r="AD9" i="10"/>
  <c r="AD13" i="10"/>
  <c r="AF13" i="10" s="1"/>
  <c r="AG9" i="10"/>
  <c r="AI9" i="10" s="1"/>
  <c r="AG13" i="10"/>
  <c r="AJ9" i="10"/>
  <c r="AJ13" i="10"/>
  <c r="AL13" i="10" s="1"/>
  <c r="AM13" i="10"/>
  <c r="AP13" i="10" s="1"/>
  <c r="AS13" i="10" s="1"/>
  <c r="AI13" i="10"/>
  <c r="H9" i="10"/>
  <c r="AF9" i="10"/>
  <c r="F15" i="10"/>
  <c r="H15" i="10" s="1"/>
  <c r="F11" i="10"/>
  <c r="H11" i="10" s="1"/>
  <c r="I11" i="10"/>
  <c r="K11" i="10" s="1"/>
  <c r="I15" i="10"/>
  <c r="K15" i="10" s="1"/>
  <c r="L11" i="10"/>
  <c r="N11" i="10" s="1"/>
  <c r="L15" i="10"/>
  <c r="N15" i="10" s="1"/>
  <c r="O11" i="10"/>
  <c r="Q11" i="10" s="1"/>
  <c r="O15" i="10"/>
  <c r="Q15" i="10" s="1"/>
  <c r="R11" i="10"/>
  <c r="T11" i="10" s="1"/>
  <c r="R15" i="10"/>
  <c r="T15" i="10" s="1"/>
  <c r="U11" i="10"/>
  <c r="W11" i="10" s="1"/>
  <c r="U15" i="10"/>
  <c r="W15" i="10" s="1"/>
  <c r="X11" i="10"/>
  <c r="Z11" i="10" s="1"/>
  <c r="X15" i="10"/>
  <c r="Z15" i="10" s="1"/>
  <c r="AA11" i="10"/>
  <c r="AC11" i="10" s="1"/>
  <c r="AA15" i="10"/>
  <c r="AC15" i="10" s="1"/>
  <c r="AD11" i="10"/>
  <c r="AF11" i="10" s="1"/>
  <c r="AD15" i="10"/>
  <c r="AF15" i="10" s="1"/>
  <c r="AG11" i="10"/>
  <c r="AI11" i="10" s="1"/>
  <c r="AG15" i="10"/>
  <c r="AI15" i="10" s="1"/>
  <c r="AJ11" i="10"/>
  <c r="AL11" i="10" s="1"/>
  <c r="AJ15" i="10"/>
  <c r="AL15" i="10" s="1"/>
  <c r="AN12" i="10"/>
  <c r="E9" i="10"/>
  <c r="K13" i="10"/>
  <c r="Q9" i="10"/>
  <c r="AC9" i="10"/>
  <c r="AC13" i="10"/>
  <c r="AN15" i="10"/>
  <c r="AO15" i="10" s="1"/>
  <c r="AN11" i="10"/>
  <c r="AN13" i="10"/>
  <c r="AO13" i="10" s="1"/>
  <c r="E15" i="10"/>
  <c r="AL9" i="10"/>
  <c r="Z9" i="10"/>
  <c r="T13" i="10"/>
  <c r="T9" i="10"/>
  <c r="N13" i="10"/>
  <c r="H13" i="10"/>
  <c r="AN6" i="10"/>
  <c r="AN10" i="10"/>
  <c r="AN7" i="10"/>
  <c r="AO7" i="10" s="1"/>
  <c r="AN8" i="10"/>
  <c r="AN14" i="10"/>
  <c r="AN16" i="10"/>
  <c r="E28" i="4"/>
  <c r="C6" i="10" s="1"/>
  <c r="E54" i="4"/>
  <c r="C8" i="10" s="1"/>
  <c r="AD8" i="10" s="1"/>
  <c r="AF8" i="10" s="1"/>
  <c r="E80" i="4"/>
  <c r="C10" i="10" s="1"/>
  <c r="E106" i="4"/>
  <c r="C12" i="10" s="1"/>
  <c r="L12" i="10" s="1"/>
  <c r="N12" i="10" s="1"/>
  <c r="E132" i="4"/>
  <c r="C14" i="10" s="1"/>
  <c r="E14" i="10" s="1"/>
  <c r="E158" i="4"/>
  <c r="C16" i="10" s="1"/>
  <c r="AG16" i="10" s="1"/>
  <c r="AI16" i="10" s="1"/>
  <c r="E14" i="4"/>
  <c r="C5" i="10" s="1"/>
  <c r="F5" i="10" l="1"/>
  <c r="H5" i="10" s="1"/>
  <c r="AM5" i="10"/>
  <c r="AP5" i="10" s="1"/>
  <c r="E12" i="10"/>
  <c r="F7" i="10"/>
  <c r="H7" i="10" s="1"/>
  <c r="O7" i="10"/>
  <c r="Q7" i="10" s="1"/>
  <c r="E7" i="10"/>
  <c r="AD7" i="10"/>
  <c r="AF7" i="10" s="1"/>
  <c r="L7" i="10"/>
  <c r="N7" i="10" s="1"/>
  <c r="X7" i="10"/>
  <c r="Z7" i="10" s="1"/>
  <c r="U7" i="10"/>
  <c r="W7" i="10" s="1"/>
  <c r="AJ7" i="10"/>
  <c r="AL7" i="10" s="1"/>
  <c r="AA7" i="10"/>
  <c r="AC7" i="10" s="1"/>
  <c r="R7" i="10"/>
  <c r="T7" i="10" s="1"/>
  <c r="AG7" i="10"/>
  <c r="AI7" i="10" s="1"/>
  <c r="I7" i="10"/>
  <c r="K7" i="10" s="1"/>
  <c r="AM10" i="10"/>
  <c r="AP10" i="10" s="1"/>
  <c r="F10" i="10"/>
  <c r="H10" i="10" s="1"/>
  <c r="O16" i="10"/>
  <c r="Q16" i="10" s="1"/>
  <c r="AJ10" i="10"/>
  <c r="AL10" i="10" s="1"/>
  <c r="AD10" i="10"/>
  <c r="AF10" i="10" s="1"/>
  <c r="X10" i="10"/>
  <c r="Z10" i="10" s="1"/>
  <c r="R10" i="10"/>
  <c r="T10" i="10" s="1"/>
  <c r="L10" i="10"/>
  <c r="N10" i="10" s="1"/>
  <c r="F16" i="10"/>
  <c r="H16" i="10" s="1"/>
  <c r="AD12" i="10"/>
  <c r="AF12" i="10" s="1"/>
  <c r="I16" i="10"/>
  <c r="K16" i="10" s="1"/>
  <c r="AM16" i="10"/>
  <c r="AP16" i="10" s="1"/>
  <c r="AA12" i="10"/>
  <c r="AC12" i="10" s="1"/>
  <c r="AM11" i="10"/>
  <c r="AP11" i="10" s="1"/>
  <c r="E11" i="10"/>
  <c r="X16" i="10"/>
  <c r="Z16" i="10" s="1"/>
  <c r="I12" i="10"/>
  <c r="K12" i="10" s="1"/>
  <c r="AG14" i="10"/>
  <c r="AI14" i="10" s="1"/>
  <c r="AA14" i="10"/>
  <c r="AC14" i="10" s="1"/>
  <c r="U14" i="10"/>
  <c r="W14" i="10" s="1"/>
  <c r="O14" i="10"/>
  <c r="Q14" i="10" s="1"/>
  <c r="I14" i="10"/>
  <c r="K14" i="10" s="1"/>
  <c r="AA16" i="10"/>
  <c r="AC16" i="10" s="1"/>
  <c r="AJ12" i="10"/>
  <c r="AL12" i="10" s="1"/>
  <c r="X12" i="10"/>
  <c r="Z12" i="10" s="1"/>
  <c r="AO16" i="10"/>
  <c r="AO10" i="10"/>
  <c r="U16" i="10"/>
  <c r="W16" i="10" s="1"/>
  <c r="AG10" i="10"/>
  <c r="AI10" i="10" s="1"/>
  <c r="AA10" i="10"/>
  <c r="AC10" i="10" s="1"/>
  <c r="U10" i="10"/>
  <c r="W10" i="10" s="1"/>
  <c r="O10" i="10"/>
  <c r="Q10" i="10" s="1"/>
  <c r="I10" i="10"/>
  <c r="K10" i="10" s="1"/>
  <c r="AM12" i="10"/>
  <c r="AP12" i="10" s="1"/>
  <c r="O12" i="10"/>
  <c r="Q12" i="10" s="1"/>
  <c r="AG12" i="10"/>
  <c r="AI12" i="10" s="1"/>
  <c r="U12" i="10"/>
  <c r="W12" i="10" s="1"/>
  <c r="AS15" i="10"/>
  <c r="AS7" i="10"/>
  <c r="AM14" i="10"/>
  <c r="AP14" i="10" s="1"/>
  <c r="F14" i="10"/>
  <c r="H14" i="10" s="1"/>
  <c r="AO14" i="10"/>
  <c r="E10" i="10"/>
  <c r="E16" i="10"/>
  <c r="R16" i="10"/>
  <c r="T16" i="10" s="1"/>
  <c r="AJ14" i="10"/>
  <c r="AL14" i="10" s="1"/>
  <c r="AD14" i="10"/>
  <c r="AF14" i="10" s="1"/>
  <c r="X14" i="10"/>
  <c r="Z14" i="10" s="1"/>
  <c r="R14" i="10"/>
  <c r="T14" i="10" s="1"/>
  <c r="L14" i="10"/>
  <c r="N14" i="10" s="1"/>
  <c r="F12" i="10"/>
  <c r="H12" i="10" s="1"/>
  <c r="AJ16" i="10"/>
  <c r="AL16" i="10" s="1"/>
  <c r="L16" i="10"/>
  <c r="N16" i="10" s="1"/>
  <c r="AD16" i="10"/>
  <c r="AF16" i="10" s="1"/>
  <c r="R12" i="10"/>
  <c r="T12" i="10" s="1"/>
  <c r="AM6" i="10"/>
  <c r="F6" i="10"/>
  <c r="H6" i="10" s="1"/>
  <c r="E6" i="10"/>
  <c r="AD6" i="10"/>
  <c r="AF6" i="10" s="1"/>
  <c r="R6" i="10"/>
  <c r="T6" i="10" s="1"/>
  <c r="AA6" i="10"/>
  <c r="AC6" i="10" s="1"/>
  <c r="O6" i="10"/>
  <c r="Q6" i="10" s="1"/>
  <c r="AG6" i="10"/>
  <c r="AI6" i="10" s="1"/>
  <c r="U6" i="10"/>
  <c r="W6" i="10" s="1"/>
  <c r="I6" i="10"/>
  <c r="K6" i="10" s="1"/>
  <c r="AJ6" i="10"/>
  <c r="AL6" i="10" s="1"/>
  <c r="X6" i="10"/>
  <c r="Z6" i="10" s="1"/>
  <c r="L6" i="10"/>
  <c r="N6" i="10" s="1"/>
  <c r="AG5" i="10"/>
  <c r="AI5" i="10" s="1"/>
  <c r="I5" i="10"/>
  <c r="K5" i="10" s="1"/>
  <c r="AJ5" i="10"/>
  <c r="X5" i="10"/>
  <c r="Z5" i="10" s="1"/>
  <c r="L5" i="10"/>
  <c r="N5" i="10" s="1"/>
  <c r="E5" i="10"/>
  <c r="AA5" i="10"/>
  <c r="AC5" i="10" s="1"/>
  <c r="O5" i="10"/>
  <c r="Q5" i="10" s="1"/>
  <c r="U5" i="10"/>
  <c r="W5" i="10" s="1"/>
  <c r="AD5" i="10"/>
  <c r="AF5" i="10" s="1"/>
  <c r="R5" i="10"/>
  <c r="T5" i="10" s="1"/>
  <c r="F8" i="10"/>
  <c r="H8" i="10" s="1"/>
  <c r="AA8" i="10"/>
  <c r="AC8" i="10" s="1"/>
  <c r="AM8" i="10"/>
  <c r="AP8" i="10" s="1"/>
  <c r="O8" i="10"/>
  <c r="Q8" i="10" s="1"/>
  <c r="AG8" i="10"/>
  <c r="AI8" i="10" s="1"/>
  <c r="X8" i="10"/>
  <c r="Z8" i="10" s="1"/>
  <c r="L8" i="10"/>
  <c r="N8" i="10" s="1"/>
  <c r="E8" i="10"/>
  <c r="U8" i="10"/>
  <c r="W8" i="10" s="1"/>
  <c r="I8" i="10"/>
  <c r="K8" i="10" s="1"/>
  <c r="AJ8" i="10"/>
  <c r="AL8" i="10" s="1"/>
  <c r="R8" i="10"/>
  <c r="T8" i="10" s="1"/>
  <c r="AO8" i="10" l="1"/>
  <c r="AO11" i="10"/>
  <c r="AF17" i="10"/>
  <c r="L8" i="11" s="1"/>
  <c r="E17" i="10"/>
  <c r="C8" i="11" s="1"/>
  <c r="AB5" i="5"/>
  <c r="AB21" i="5" s="1"/>
  <c r="K9" i="11" s="1"/>
  <c r="AE5" i="5"/>
  <c r="AE21" i="5" s="1"/>
  <c r="L9" i="11" s="1"/>
  <c r="D5" i="5"/>
  <c r="G5" i="5"/>
  <c r="G21" i="5" s="1"/>
  <c r="D9" i="11" s="1"/>
  <c r="V5" i="5"/>
  <c r="V21" i="5" s="1"/>
  <c r="I9" i="11" s="1"/>
  <c r="P5" i="5"/>
  <c r="P21" i="5" s="1"/>
  <c r="G9" i="11" s="1"/>
  <c r="S5" i="5"/>
  <c r="S21" i="5" s="1"/>
  <c r="H9" i="11" s="1"/>
  <c r="M5" i="5"/>
  <c r="M21" i="5" s="1"/>
  <c r="F9" i="11" s="1"/>
  <c r="J5" i="5"/>
  <c r="J21" i="5" s="1"/>
  <c r="E9" i="11" s="1"/>
  <c r="Y5" i="5"/>
  <c r="Y21" i="5" s="1"/>
  <c r="J9" i="11" s="1"/>
  <c r="AI17" i="10"/>
  <c r="M8" i="11" s="1"/>
  <c r="H17" i="10"/>
  <c r="D8" i="11" s="1"/>
  <c r="AS11" i="10"/>
  <c r="T17" i="10"/>
  <c r="H8" i="11" s="1"/>
  <c r="AO6" i="10"/>
  <c r="AP6" i="10"/>
  <c r="AS14" i="10"/>
  <c r="AS12" i="10"/>
  <c r="AS8" i="10"/>
  <c r="AO5" i="10"/>
  <c r="AO12" i="10"/>
  <c r="AS16" i="10"/>
  <c r="AS10" i="10"/>
  <c r="Q17" i="10"/>
  <c r="G8" i="11" s="1"/>
  <c r="AC17" i="10"/>
  <c r="K8" i="11" s="1"/>
  <c r="W17" i="10"/>
  <c r="I8" i="11" s="1"/>
  <c r="K17" i="10"/>
  <c r="E8" i="11" s="1"/>
  <c r="N17" i="10"/>
  <c r="F8" i="11" s="1"/>
  <c r="Z17" i="10"/>
  <c r="J8" i="11" s="1"/>
  <c r="AO17" i="10" l="1"/>
  <c r="D6" i="13" s="1"/>
  <c r="AS5" i="10"/>
  <c r="AS6" i="10"/>
  <c r="AK5" i="5"/>
  <c r="AK21" i="5" s="1"/>
  <c r="N9" i="11" s="1"/>
  <c r="AH5" i="5"/>
  <c r="AH21" i="5" s="1"/>
  <c r="D21" i="5"/>
  <c r="C9" i="11" s="1"/>
  <c r="G6" i="14" l="1"/>
  <c r="B6" i="14"/>
  <c r="F6" i="14"/>
  <c r="J6" i="14"/>
  <c r="H6" i="14"/>
  <c r="E6" i="14"/>
  <c r="D6" i="14"/>
  <c r="I6" i="14"/>
  <c r="L6" i="14"/>
  <c r="C6" i="14"/>
  <c r="K6" i="14"/>
  <c r="AL5" i="5"/>
  <c r="AM5" i="5" s="1"/>
  <c r="M9" i="11"/>
  <c r="O9" i="11" s="1"/>
  <c r="O6" i="7"/>
  <c r="P6" i="7" s="1"/>
  <c r="O7" i="7"/>
  <c r="P7" i="7" s="1"/>
  <c r="O8" i="7"/>
  <c r="P8" i="7" s="1"/>
  <c r="O9" i="7"/>
  <c r="P9" i="7" s="1"/>
  <c r="O10" i="7"/>
  <c r="P10" i="7" s="1"/>
  <c r="O11" i="7"/>
  <c r="P11" i="7" s="1"/>
  <c r="O12" i="7"/>
  <c r="P12" i="7" s="1"/>
  <c r="O13" i="7"/>
  <c r="P13" i="7" s="1"/>
  <c r="O14" i="7"/>
  <c r="P14" i="7" s="1"/>
  <c r="O15" i="7"/>
  <c r="P15" i="7" s="1"/>
  <c r="O16" i="7"/>
  <c r="P16" i="7" s="1"/>
  <c r="O5" i="7"/>
  <c r="P5" i="7" s="1"/>
  <c r="AL5" i="10" s="1"/>
  <c r="AL17" i="10" s="1"/>
  <c r="N8" i="11" s="1"/>
  <c r="AN25" i="3"/>
  <c r="AL25" i="3"/>
  <c r="AI25" i="3"/>
  <c r="AF25" i="3"/>
  <c r="T25" i="3"/>
  <c r="Q25" i="3"/>
  <c r="N25" i="3"/>
  <c r="K25" i="3"/>
  <c r="H25" i="3"/>
  <c r="E25" i="3"/>
  <c r="AN19" i="3"/>
  <c r="AO19" i="3" s="1"/>
  <c r="AL19" i="3"/>
  <c r="AI19" i="3"/>
  <c r="AF19" i="3"/>
  <c r="K19" i="3"/>
  <c r="H19" i="3"/>
  <c r="E19" i="3"/>
  <c r="AN15" i="3"/>
  <c r="AL15" i="3"/>
  <c r="AI15" i="3"/>
  <c r="AF15" i="3"/>
  <c r="AC15" i="3"/>
  <c r="Z15" i="3"/>
  <c r="W15" i="3"/>
  <c r="T15" i="3"/>
  <c r="Q15" i="3"/>
  <c r="N15" i="3"/>
  <c r="K15" i="3"/>
  <c r="H15" i="3"/>
  <c r="E15" i="3"/>
  <c r="AN14" i="3"/>
  <c r="AO14" i="3" s="1"/>
  <c r="AL14" i="3"/>
  <c r="AI14" i="3"/>
  <c r="AF14" i="3"/>
  <c r="AC14" i="3"/>
  <c r="Z14" i="3"/>
  <c r="W14" i="3"/>
  <c r="T14" i="3"/>
  <c r="Q14" i="3"/>
  <c r="N14" i="3"/>
  <c r="K14" i="3"/>
  <c r="H14" i="3"/>
  <c r="E14" i="3"/>
  <c r="AN13" i="3"/>
  <c r="AL13" i="3"/>
  <c r="AI13" i="3"/>
  <c r="AF13" i="3"/>
  <c r="AC13" i="3"/>
  <c r="Z13" i="3"/>
  <c r="W13" i="3"/>
  <c r="T13" i="3"/>
  <c r="Q13" i="3"/>
  <c r="N13" i="3"/>
  <c r="K13" i="3"/>
  <c r="H13" i="3"/>
  <c r="E13" i="3"/>
  <c r="AN12" i="3"/>
  <c r="AO12" i="3" s="1"/>
  <c r="AL12" i="3"/>
  <c r="AI12" i="3"/>
  <c r="AF12" i="3"/>
  <c r="AC12" i="3"/>
  <c r="Z12" i="3"/>
  <c r="W12" i="3"/>
  <c r="T12" i="3"/>
  <c r="Q12" i="3"/>
  <c r="N12" i="3"/>
  <c r="K12" i="3"/>
  <c r="H12" i="3"/>
  <c r="E12" i="3"/>
  <c r="AN11" i="3"/>
  <c r="AO11" i="3" s="1"/>
  <c r="AL11" i="3"/>
  <c r="AI11" i="3"/>
  <c r="AF11" i="3"/>
  <c r="AC11" i="3"/>
  <c r="Z11" i="3"/>
  <c r="W11" i="3"/>
  <c r="T11" i="3"/>
  <c r="Q11" i="3"/>
  <c r="N11" i="3"/>
  <c r="K11" i="3"/>
  <c r="H11" i="3"/>
  <c r="E11" i="3"/>
  <c r="AN10" i="3"/>
  <c r="AL10" i="3"/>
  <c r="AI10" i="3"/>
  <c r="AF10" i="3"/>
  <c r="AC10" i="3"/>
  <c r="Z10" i="3"/>
  <c r="W10" i="3"/>
  <c r="T10" i="3"/>
  <c r="Q10" i="3"/>
  <c r="N10" i="3"/>
  <c r="K10" i="3"/>
  <c r="H10" i="3"/>
  <c r="AN9" i="3"/>
  <c r="AO9" i="3" s="1"/>
  <c r="AL9" i="3"/>
  <c r="AI9" i="3"/>
  <c r="AF9" i="3"/>
  <c r="AC9" i="3"/>
  <c r="Z9" i="3"/>
  <c r="W9" i="3"/>
  <c r="T9" i="3"/>
  <c r="Q9" i="3"/>
  <c r="N9" i="3"/>
  <c r="K9" i="3"/>
  <c r="H9" i="3"/>
  <c r="AN8" i="3"/>
  <c r="AO8" i="3" s="1"/>
  <c r="AL8" i="3"/>
  <c r="AI8" i="3"/>
  <c r="AF8" i="3"/>
  <c r="AC8" i="3"/>
  <c r="Z8" i="3"/>
  <c r="W8" i="3"/>
  <c r="T8" i="3"/>
  <c r="Q8" i="3"/>
  <c r="N8" i="3"/>
  <c r="K8" i="3"/>
  <c r="H8" i="3"/>
  <c r="AN7" i="3"/>
  <c r="AL7" i="3"/>
  <c r="AI7" i="3"/>
  <c r="AF7" i="3"/>
  <c r="AC7" i="3"/>
  <c r="Z7" i="3"/>
  <c r="W7" i="3"/>
  <c r="T7" i="3"/>
  <c r="Q7" i="3"/>
  <c r="N7" i="3"/>
  <c r="K7" i="3"/>
  <c r="H7" i="3"/>
  <c r="AN6" i="3"/>
  <c r="AL6" i="3"/>
  <c r="AI6" i="3"/>
  <c r="AF6" i="3"/>
  <c r="AC6" i="3"/>
  <c r="Z6" i="3"/>
  <c r="W6" i="3"/>
  <c r="T6" i="3"/>
  <c r="Q6" i="3"/>
  <c r="N6" i="3"/>
  <c r="K6" i="3"/>
  <c r="H6" i="3"/>
  <c r="D21" i="1"/>
  <c r="D22" i="1"/>
  <c r="D23" i="1"/>
  <c r="D24" i="1"/>
  <c r="D31" i="1"/>
  <c r="D30" i="1"/>
  <c r="D27" i="1"/>
  <c r="D25" i="1"/>
  <c r="D20" i="1"/>
  <c r="D17" i="1"/>
  <c r="D16" i="1" s="1"/>
  <c r="D15" i="1"/>
  <c r="D14" i="1"/>
  <c r="D13" i="1"/>
  <c r="D11" i="1"/>
  <c r="D10" i="1"/>
  <c r="D9" i="1"/>
  <c r="D8" i="1"/>
  <c r="D6" i="1"/>
  <c r="D5" i="1"/>
  <c r="AL21" i="5" l="1"/>
  <c r="D9" i="9" s="1"/>
  <c r="D29" i="1"/>
  <c r="O8" i="11"/>
  <c r="B6" i="19" s="1"/>
  <c r="AQ5" i="10"/>
  <c r="AR5" i="10" s="1"/>
  <c r="AQ6" i="3"/>
  <c r="AR6" i="3" s="1"/>
  <c r="Q5" i="7"/>
  <c r="AQ13" i="10"/>
  <c r="AR13" i="10" s="1"/>
  <c r="AQ14" i="3"/>
  <c r="AR14" i="3" s="1"/>
  <c r="Q13" i="7"/>
  <c r="AQ9" i="10"/>
  <c r="AR9" i="10" s="1"/>
  <c r="AQ10" i="3"/>
  <c r="AR10" i="3" s="1"/>
  <c r="Q9" i="7"/>
  <c r="AM21" i="5"/>
  <c r="AN5" i="5"/>
  <c r="AN21" i="5" s="1"/>
  <c r="AQ16" i="10"/>
  <c r="AR16" i="10" s="1"/>
  <c r="AQ25" i="3"/>
  <c r="AR25" i="3" s="1"/>
  <c r="Q16" i="7"/>
  <c r="AQ12" i="10"/>
  <c r="AR12" i="10" s="1"/>
  <c r="AQ13" i="3"/>
  <c r="AR13" i="3" s="1"/>
  <c r="Q12" i="7"/>
  <c r="AQ8" i="10"/>
  <c r="AR8" i="10" s="1"/>
  <c r="AQ9" i="3"/>
  <c r="AR9" i="3" s="1"/>
  <c r="Q8" i="7"/>
  <c r="AQ15" i="10"/>
  <c r="AR15" i="10" s="1"/>
  <c r="AQ19" i="3"/>
  <c r="AR19" i="3" s="1"/>
  <c r="Q15" i="7"/>
  <c r="AQ11" i="10"/>
  <c r="AR11" i="10" s="1"/>
  <c r="AQ12" i="3"/>
  <c r="AR12" i="3" s="1"/>
  <c r="Q11" i="7"/>
  <c r="AQ7" i="10"/>
  <c r="AR7" i="10" s="1"/>
  <c r="AQ8" i="3"/>
  <c r="AR8" i="3" s="1"/>
  <c r="Q7" i="7"/>
  <c r="AQ14" i="10"/>
  <c r="AR14" i="10" s="1"/>
  <c r="AQ15" i="3"/>
  <c r="AR15" i="3" s="1"/>
  <c r="Q14" i="7"/>
  <c r="AQ10" i="10"/>
  <c r="AR10" i="10" s="1"/>
  <c r="AQ11" i="3"/>
  <c r="AR11" i="3" s="1"/>
  <c r="Q10" i="7"/>
  <c r="AQ6" i="10"/>
  <c r="AR6" i="10" s="1"/>
  <c r="AQ7" i="3"/>
  <c r="AR7" i="3" s="1"/>
  <c r="Q6" i="7"/>
  <c r="D26" i="1"/>
  <c r="AL26" i="3"/>
  <c r="N6" i="11" s="1"/>
  <c r="N10" i="11" s="1"/>
  <c r="AC26" i="3"/>
  <c r="K6" i="11" s="1"/>
  <c r="K10" i="11" s="1"/>
  <c r="AO15" i="3"/>
  <c r="N26" i="3"/>
  <c r="F6" i="11" s="1"/>
  <c r="F10" i="11" s="1"/>
  <c r="E26" i="3"/>
  <c r="C6" i="11" s="1"/>
  <c r="C10" i="11" s="1"/>
  <c r="H26" i="3"/>
  <c r="D6" i="11" s="1"/>
  <c r="D10" i="11" s="1"/>
  <c r="W26" i="3"/>
  <c r="I6" i="11" s="1"/>
  <c r="I10" i="11" s="1"/>
  <c r="AF26" i="3"/>
  <c r="L6" i="11" s="1"/>
  <c r="L10" i="11" s="1"/>
  <c r="Q26" i="3"/>
  <c r="G6" i="11" s="1"/>
  <c r="G10" i="11" s="1"/>
  <c r="Z26" i="3"/>
  <c r="J6" i="11" s="1"/>
  <c r="J10" i="11" s="1"/>
  <c r="K26" i="3"/>
  <c r="E6" i="11" s="1"/>
  <c r="E10" i="11" s="1"/>
  <c r="T26" i="3"/>
  <c r="H6" i="11" s="1"/>
  <c r="H10" i="11" s="1"/>
  <c r="AI26" i="3"/>
  <c r="M6" i="11" s="1"/>
  <c r="M10" i="11" s="1"/>
  <c r="AO6" i="3"/>
  <c r="AO10" i="3"/>
  <c r="AO7" i="3"/>
  <c r="AO25" i="3"/>
  <c r="AO13" i="3"/>
  <c r="D12" i="1"/>
  <c r="D7" i="1"/>
  <c r="D18" i="1"/>
  <c r="D7" i="12" l="1"/>
  <c r="D5" i="13"/>
  <c r="B5" i="14" s="1"/>
  <c r="B7" i="14" s="1"/>
  <c r="AT14" i="10"/>
  <c r="AU14" i="10" s="1"/>
  <c r="AT15" i="3"/>
  <c r="AU15" i="3" s="1"/>
  <c r="AT8" i="10"/>
  <c r="AU8" i="10" s="1"/>
  <c r="AT9" i="3"/>
  <c r="AU9" i="3" s="1"/>
  <c r="AT10" i="10"/>
  <c r="AU10" i="10" s="1"/>
  <c r="AT11" i="3"/>
  <c r="AU11" i="3" s="1"/>
  <c r="AT15" i="10"/>
  <c r="AU15" i="10" s="1"/>
  <c r="AT19" i="3"/>
  <c r="AU19" i="3" s="1"/>
  <c r="AT5" i="10"/>
  <c r="AU5" i="10" s="1"/>
  <c r="AT6" i="3"/>
  <c r="AU6" i="3" s="1"/>
  <c r="AT6" i="10"/>
  <c r="AU6" i="10" s="1"/>
  <c r="AT7" i="3"/>
  <c r="AU7" i="3" s="1"/>
  <c r="AT11" i="10"/>
  <c r="AU11" i="10" s="1"/>
  <c r="AT12" i="3"/>
  <c r="AU12" i="3" s="1"/>
  <c r="AT16" i="10"/>
  <c r="AU16" i="10" s="1"/>
  <c r="AT25" i="3"/>
  <c r="AU25" i="3" s="1"/>
  <c r="AT13" i="10"/>
  <c r="AU13" i="10" s="1"/>
  <c r="AT14" i="3"/>
  <c r="AU14" i="3" s="1"/>
  <c r="AR26" i="3"/>
  <c r="C7" i="19" s="1"/>
  <c r="AT7" i="10"/>
  <c r="AU7" i="10" s="1"/>
  <c r="AT8" i="3"/>
  <c r="AU8" i="3" s="1"/>
  <c r="AT12" i="10"/>
  <c r="AU12" i="10" s="1"/>
  <c r="AT13" i="3"/>
  <c r="AU13" i="3" s="1"/>
  <c r="AT9" i="10"/>
  <c r="AU9" i="10" s="1"/>
  <c r="AT10" i="3"/>
  <c r="AU10" i="3" s="1"/>
  <c r="AR17" i="10"/>
  <c r="C6" i="19" s="1"/>
  <c r="O6" i="11"/>
  <c r="D32" i="1"/>
  <c r="AO26" i="3"/>
  <c r="O10" i="11" l="1"/>
  <c r="B8" i="19" s="1"/>
  <c r="B7" i="19"/>
  <c r="C5" i="14"/>
  <c r="C7" i="14" s="1"/>
  <c r="F5" i="14"/>
  <c r="F7" i="14" s="1"/>
  <c r="G5" i="14"/>
  <c r="G7" i="14" s="1"/>
  <c r="D5" i="14"/>
  <c r="D7" i="14" s="1"/>
  <c r="E5" i="14"/>
  <c r="E7" i="14" s="1"/>
  <c r="J5" i="14"/>
  <c r="J7" i="14" s="1"/>
  <c r="I5" i="14"/>
  <c r="I7" i="14" s="1"/>
  <c r="H5" i="14"/>
  <c r="H7" i="14" s="1"/>
  <c r="K5" i="14"/>
  <c r="L5" i="14" s="1"/>
  <c r="L7" i="14" s="1"/>
  <c r="C8" i="19"/>
  <c r="AU26" i="3"/>
  <c r="D7" i="19" s="1"/>
  <c r="AU17" i="10"/>
  <c r="D6" i="19" s="1"/>
  <c r="D7" i="9"/>
  <c r="C4" i="16"/>
  <c r="D8" i="12"/>
  <c r="D7" i="13"/>
  <c r="D10" i="9"/>
  <c r="D12" i="9" s="1"/>
  <c r="K7" i="14" l="1"/>
  <c r="D8" i="13"/>
  <c r="L8" i="14"/>
  <c r="L9" i="14" s="1"/>
  <c r="D8" i="14"/>
  <c r="D9" i="14" s="1"/>
  <c r="K8" i="14"/>
  <c r="C8" i="14"/>
  <c r="C9" i="14" s="1"/>
  <c r="F8" i="14"/>
  <c r="F9" i="14" s="1"/>
  <c r="J8" i="14"/>
  <c r="J9" i="14" s="1"/>
  <c r="B8" i="14"/>
  <c r="B9" i="14" s="1"/>
  <c r="E8" i="14"/>
  <c r="E9" i="14" s="1"/>
  <c r="I8" i="14"/>
  <c r="I9" i="14" s="1"/>
  <c r="G8" i="14"/>
  <c r="G9" i="14" s="1"/>
  <c r="H8" i="14"/>
  <c r="H9" i="14" s="1"/>
  <c r="D8" i="19"/>
  <c r="C15" i="16"/>
  <c r="C23" i="16"/>
  <c r="D16" i="12"/>
  <c r="D15" i="12"/>
  <c r="D12" i="12"/>
  <c r="D9" i="12"/>
  <c r="D13" i="12"/>
  <c r="C12" i="11" l="1"/>
  <c r="C13" i="11" s="1"/>
  <c r="C14" i="11" s="1"/>
  <c r="D12" i="11"/>
  <c r="D13" i="11" s="1"/>
  <c r="K9" i="14"/>
  <c r="C24" i="16"/>
  <c r="D24" i="16" s="1"/>
  <c r="E24" i="16" s="1"/>
  <c r="C25" i="16"/>
  <c r="C26" i="16" s="1"/>
  <c r="D17" i="12"/>
  <c r="M12" i="11"/>
  <c r="M13" i="11" s="1"/>
  <c r="I12" i="11"/>
  <c r="I13" i="11" s="1"/>
  <c r="L12" i="11"/>
  <c r="L13" i="11" s="1"/>
  <c r="F12" i="11"/>
  <c r="F13" i="11" s="1"/>
  <c r="N12" i="11"/>
  <c r="N13" i="11" s="1"/>
  <c r="K12" i="11"/>
  <c r="K13" i="11" s="1"/>
  <c r="D14" i="12"/>
  <c r="J12" i="11"/>
  <c r="J13" i="11" s="1"/>
  <c r="H12" i="11"/>
  <c r="H13" i="11" s="1"/>
  <c r="G12" i="11"/>
  <c r="G13" i="11" s="1"/>
  <c r="E12" i="11"/>
  <c r="E13" i="11" s="1"/>
  <c r="D14" i="11" l="1"/>
  <c r="D5" i="16"/>
  <c r="D6" i="16" s="1"/>
  <c r="C9" i="19"/>
  <c r="E5" i="16"/>
  <c r="E6" i="16" s="1"/>
  <c r="D9" i="19"/>
  <c r="O12" i="11"/>
  <c r="D26" i="16"/>
  <c r="E16" i="16" l="1"/>
  <c r="E17" i="16" s="1"/>
  <c r="E27" i="16"/>
  <c r="E28" i="16" s="1"/>
  <c r="D27" i="16"/>
  <c r="D28" i="16" s="1"/>
  <c r="D16" i="16"/>
  <c r="D17" i="16" s="1"/>
  <c r="O13" i="11"/>
  <c r="B9" i="19" s="1"/>
  <c r="D14" i="9"/>
  <c r="D16" i="9" s="1"/>
  <c r="D18" i="9" s="1"/>
  <c r="E26" i="16"/>
  <c r="E14" i="11"/>
  <c r="F14" i="11" s="1"/>
  <c r="G14" i="11" s="1"/>
  <c r="H14" i="11" s="1"/>
  <c r="I14" i="11" s="1"/>
  <c r="J14" i="11" s="1"/>
  <c r="K14" i="11" s="1"/>
  <c r="L14" i="11" s="1"/>
  <c r="M14" i="11" s="1"/>
  <c r="N14" i="11" s="1"/>
  <c r="O14" i="11" s="1"/>
  <c r="C5" i="16" l="1"/>
  <c r="C16" i="16" s="1"/>
  <c r="C17" i="16" s="1"/>
  <c r="C18" i="16" s="1"/>
  <c r="D18" i="16" s="1"/>
  <c r="E18" i="16" s="1"/>
  <c r="D35" i="16"/>
  <c r="D17" i="9"/>
  <c r="D19" i="9" s="1"/>
  <c r="C6" i="16" l="1"/>
  <c r="C7" i="16" s="1"/>
  <c r="D7" i="16" s="1"/>
  <c r="E7" i="16" s="1"/>
  <c r="C27" i="16"/>
  <c r="C28" i="16" s="1"/>
  <c r="C29" i="16" s="1"/>
  <c r="D29" i="16" s="1"/>
  <c r="C30" i="16" l="1"/>
  <c r="C31" i="16"/>
  <c r="E29" i="16"/>
  <c r="D30" i="16"/>
  <c r="D31" i="16"/>
  <c r="E30" i="16" l="1"/>
  <c r="D33" i="16" s="1"/>
  <c r="E31" i="16"/>
  <c r="D34" i="16" s="1"/>
</calcChain>
</file>

<file path=xl/sharedStrings.xml><?xml version="1.0" encoding="utf-8"?>
<sst xmlns="http://schemas.openxmlformats.org/spreadsheetml/2006/main" count="638" uniqueCount="273">
  <si>
    <t>Общая (инвестиционная) стоимость проекта</t>
  </si>
  <si>
    <t>ТАБЛИЦА 1</t>
  </si>
  <si>
    <t>Наименование показателя</t>
  </si>
  <si>
    <t>Кол-во</t>
  </si>
  <si>
    <t>1.Помещение</t>
  </si>
  <si>
    <t>4. Приобретение автотранспорта.</t>
  </si>
  <si>
    <t>Оборотные средства.</t>
  </si>
  <si>
    <t>Итого – объем инвестиций</t>
  </si>
  <si>
    <t>2. Оборудование</t>
  </si>
  <si>
    <t>3. Административное оборудование.</t>
  </si>
  <si>
    <t>5. Затраты до запуска проекта</t>
  </si>
  <si>
    <t>6. Оборотные средства.</t>
  </si>
  <si>
    <t>7. Прочие расходы.</t>
  </si>
  <si>
    <t>год</t>
  </si>
  <si>
    <t>Стоимость по проекту,  руб.</t>
  </si>
  <si>
    <t>Доходы</t>
  </si>
  <si>
    <t>период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</si>
  <si>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</si>
  <si>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</si>
  <si>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</si>
  <si>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</si>
  <si>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</si>
  <si>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</si>
  <si>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</si>
  <si>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</si>
  <si>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</si>
  <si>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</si>
  <si>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</si>
  <si>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</si>
  <si>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Итого 1 год</t>
  </si>
  <si>
    <t>Наименование услуги</t>
  </si>
  <si>
    <t>Стоимость, руб.</t>
  </si>
  <si>
    <t>Объём продаж, ед.</t>
  </si>
  <si>
    <t>Выручка, руб.</t>
  </si>
  <si>
    <t>Прибыль с нарастающим итогом</t>
  </si>
  <si>
    <t>Ед. измерения</t>
  </si>
  <si>
    <t>Производственная программа</t>
  </si>
  <si>
    <t xml:space="preserve">* в этой вкладке вводим наименование услги/товара </t>
  </si>
  <si>
    <t>Переменные затраты материалов, в том числе:</t>
  </si>
  <si>
    <t>Переменные затраты труда:</t>
  </si>
  <si>
    <t>Прочие переменные затраты:</t>
  </si>
  <si>
    <t>Ед. изм.</t>
  </si>
  <si>
    <t>Стоимость за единицу, руб.</t>
  </si>
  <si>
    <t>Кол-во, расходуемое на 1 продажу (1 изделие)</t>
  </si>
  <si>
    <t>Итого переменных затрат на 1 продажу (1 чек), руб.</t>
  </si>
  <si>
    <t>Итого переменных затрат на 1 продажу</t>
  </si>
  <si>
    <t>Расчет фонда заработной платы</t>
  </si>
  <si>
    <t xml:space="preserve">№ </t>
  </si>
  <si>
    <t>Наименование категорий работников</t>
  </si>
  <si>
    <t>Кол-во человек</t>
  </si>
  <si>
    <t>Сумма зарплаты, руб.</t>
  </si>
  <si>
    <t>Начисления  в фонды</t>
  </si>
  <si>
    <t>п/п</t>
  </si>
  <si>
    <t>1.</t>
  </si>
  <si>
    <t>2.</t>
  </si>
  <si>
    <t>3.</t>
  </si>
  <si>
    <t>4.</t>
  </si>
  <si>
    <t>5.</t>
  </si>
  <si>
    <t>6.</t>
  </si>
  <si>
    <t>Итого:</t>
  </si>
  <si>
    <t>Коммунальные платежи</t>
  </si>
  <si>
    <t>Аутсорсинг (бухгалтерские, юридические, клиниговые и пр.)</t>
  </si>
  <si>
    <t>Расходы на связи и интернет</t>
  </si>
  <si>
    <t>Расходы на маркетинг и рекламу</t>
  </si>
  <si>
    <t>Расходы на транспорт и логистику</t>
  </si>
  <si>
    <t>Офисные расходы</t>
  </si>
  <si>
    <t>постоянные расходы</t>
  </si>
  <si>
    <t>Итого постоянные расходы</t>
  </si>
  <si>
    <t>Обслуживание расчетного счета</t>
  </si>
  <si>
    <t>Расходы на кассовый аппарат</t>
  </si>
  <si>
    <t>% за расчет ч/з терминал</t>
  </si>
  <si>
    <t>Непредвиденные расходы</t>
  </si>
  <si>
    <t>Прочие расходы</t>
  </si>
  <si>
    <t>Итого, руб.</t>
  </si>
  <si>
    <t>Кол-во, ед.</t>
  </si>
  <si>
    <t>Сумма, руб.</t>
  </si>
  <si>
    <t>Заработная плата</t>
  </si>
  <si>
    <t>Аренда</t>
  </si>
  <si>
    <t>ФИНАНСОВЫЙ СЛАЙД ИТОГОВОЙ ПРЕЗЕНТАЦИИ</t>
  </si>
  <si>
    <t>Итоговые финансовые показатели показатели деятельности СП</t>
  </si>
  <si>
    <t>Период</t>
  </si>
  <si>
    <t>№ п/п</t>
  </si>
  <si>
    <t>Значение</t>
  </si>
  <si>
    <t>Ед. изм</t>
  </si>
  <si>
    <t>Комментарии</t>
  </si>
  <si>
    <t>руб.</t>
  </si>
  <si>
    <t>%</t>
  </si>
  <si>
    <t>мес.</t>
  </si>
  <si>
    <t>Итого переменные расходы</t>
  </si>
  <si>
    <t>ФИНАНСОВЫЕ РЕЗУЛЬТАТЫ ПРОИЗВОДСТВЕННОЙ И СБЫТОВОЙ ДЕЯТЕЛЬНОСТИ</t>
  </si>
  <si>
    <t>переменные расходы</t>
  </si>
  <si>
    <t>1год</t>
  </si>
  <si>
    <t>ТАБЛИЦА 3</t>
  </si>
  <si>
    <t>ТАБЛИЦА 4</t>
  </si>
  <si>
    <t>ТАБЛИЦА 5</t>
  </si>
  <si>
    <t>ТАБЛИЦА 6</t>
  </si>
  <si>
    <t>ТАБЛИЦА 7</t>
  </si>
  <si>
    <t>ТАБЛИЦА 8</t>
  </si>
  <si>
    <t>ТАБЛИЦА 10</t>
  </si>
  <si>
    <t>Налоги и взносы</t>
  </si>
  <si>
    <t>Взносы ОМС</t>
  </si>
  <si>
    <t>Взносы ОПС, ДО 300 000 руб./год</t>
  </si>
  <si>
    <t>1% от суммы, более 300 тыс. руб.</t>
  </si>
  <si>
    <t>УСН, 6%</t>
  </si>
  <si>
    <t>Расходы в год (Табл 2)</t>
  </si>
  <si>
    <t>Доходы в год (Табл 7,8)</t>
  </si>
  <si>
    <t>фиксированная сумма*</t>
  </si>
  <si>
    <t>Взносы, итого (стр 4 + стр 5 + стр 6)</t>
  </si>
  <si>
    <t>ПРИ УСЛОВИИ: УСН 6%, отсутствия работников, ежеквартальной оплаты</t>
  </si>
  <si>
    <t xml:space="preserve">Прибыль ДО налогообложения </t>
  </si>
  <si>
    <t xml:space="preserve">Страховые Взносы ОМС+ОПС </t>
  </si>
  <si>
    <t>Чистая прибыль</t>
  </si>
  <si>
    <t>Таблица 9</t>
  </si>
  <si>
    <r>
      <t>Прибыль ДО налогообложения (</t>
    </r>
    <r>
      <rPr>
        <i/>
        <sz val="12"/>
        <rFont val="Times New Roman"/>
        <family val="1"/>
        <charset val="204"/>
      </rPr>
      <t>стр 2 - стр 1</t>
    </r>
    <r>
      <rPr>
        <sz val="12"/>
        <rFont val="Times New Roman"/>
        <family val="1"/>
        <charset val="204"/>
      </rPr>
      <t>)</t>
    </r>
  </si>
  <si>
    <t>Расходы в год (Табл 7, 8)</t>
  </si>
  <si>
    <t>Доходы в год (Табл 3)</t>
  </si>
  <si>
    <r>
      <t>Общая (инвестиционная) стоимость проекта (</t>
    </r>
    <r>
      <rPr>
        <i/>
        <sz val="12"/>
        <rFont val="Times New Roman"/>
        <family val="1"/>
        <charset val="204"/>
      </rPr>
      <t>Табл 1</t>
    </r>
    <r>
      <rPr>
        <sz val="12"/>
        <rFont val="Times New Roman"/>
        <family val="1"/>
        <charset val="204"/>
      </rPr>
      <t>)</t>
    </r>
  </si>
  <si>
    <r>
      <t>Прибыль ДО налогообложения (</t>
    </r>
    <r>
      <rPr>
        <i/>
        <sz val="12"/>
        <rFont val="Times New Roman"/>
        <family val="1"/>
        <charset val="204"/>
      </rPr>
      <t>стр 3 - стр 2</t>
    </r>
    <r>
      <rPr>
        <sz val="12"/>
        <rFont val="Times New Roman"/>
        <family val="1"/>
        <charset val="204"/>
      </rPr>
      <t>)</t>
    </r>
  </si>
  <si>
    <r>
      <t>Чистая прибыль в ГОД (</t>
    </r>
    <r>
      <rPr>
        <i/>
        <sz val="14"/>
        <rFont val="Times New Roman"/>
        <family val="1"/>
        <charset val="204"/>
      </rPr>
      <t>стр 4 - стр 5 - стр 6)</t>
    </r>
  </si>
  <si>
    <r>
      <t>Чистая прибыль в МЕСЯЦ (</t>
    </r>
    <r>
      <rPr>
        <i/>
        <sz val="14"/>
        <rFont val="Times New Roman"/>
        <family val="1"/>
        <charset val="204"/>
      </rPr>
      <t>стр 7/12)</t>
    </r>
  </si>
  <si>
    <r>
      <t>Рентабельность продаж (</t>
    </r>
    <r>
      <rPr>
        <i/>
        <sz val="14"/>
        <rFont val="Times New Roman"/>
        <family val="1"/>
        <charset val="204"/>
      </rPr>
      <t>стр 7/стр 3*100</t>
    </r>
    <r>
      <rPr>
        <b/>
        <sz val="14"/>
        <rFont val="Times New Roman"/>
        <family val="1"/>
        <charset val="204"/>
      </rPr>
      <t>)</t>
    </r>
  </si>
  <si>
    <r>
      <t>Срок окупаемости всего проекта</t>
    </r>
    <r>
      <rPr>
        <sz val="14"/>
        <rFont val="Times New Roman"/>
        <family val="1"/>
        <charset val="204"/>
      </rPr>
      <t xml:space="preserve"> (</t>
    </r>
    <r>
      <rPr>
        <i/>
        <sz val="14"/>
        <rFont val="Times New Roman"/>
        <family val="1"/>
        <charset val="204"/>
      </rPr>
      <t>стр 1/стр 8)</t>
    </r>
  </si>
  <si>
    <t>Страховые Взносы ОМС+ОПС (стр 7 Табл 9)</t>
  </si>
  <si>
    <t xml:space="preserve">Налог на Доходы (стр 9 Табл 9) </t>
  </si>
  <si>
    <t>Таблица 11</t>
  </si>
  <si>
    <t>1. Исходные данные</t>
  </si>
  <si>
    <t>Наименование</t>
  </si>
  <si>
    <t>Точка безубыточности в денежном выражении</t>
  </si>
  <si>
    <t>Постоянные затраты,  руб.</t>
  </si>
  <si>
    <t>Переменные затраты, руб.</t>
  </si>
  <si>
    <t>Выручка от продаж, руб.</t>
  </si>
  <si>
    <t>Расчет точки безубыточности, год</t>
  </si>
  <si>
    <t>ЗДЕСЬ ВСЁ СЧИТАЕТСЯ АВТОМАТИЧЕСКИ</t>
  </si>
  <si>
    <t>Наименование показателей</t>
  </si>
  <si>
    <t>тыс. руб.</t>
  </si>
  <si>
    <t>Объем инвестиций нарастающим итогом</t>
  </si>
  <si>
    <t>Дисконтированная сумма чистой прибыли и амортизационных отчислений</t>
  </si>
  <si>
    <t>Дисконтированная сумма чистой прибыли и амортизационных отчислений нарастающим итогом</t>
  </si>
  <si>
    <t>NPV</t>
  </si>
  <si>
    <t>ID</t>
  </si>
  <si>
    <t>DPBP</t>
  </si>
  <si>
    <t>в ячейки выделенные таким цветом ничего не вводить</t>
  </si>
  <si>
    <t>Цена за единицу, руб.</t>
  </si>
  <si>
    <t>УСН 15%</t>
  </si>
  <si>
    <t>Взносы ОПС УСН доходы, БОЛЕЕ 300 000 руб./год</t>
  </si>
  <si>
    <t>Взносы ОПС УСН доходы - расходы, БОЛЕЕ 300 000 руб./год</t>
  </si>
  <si>
    <r>
      <t>Налог УСН доходы (</t>
    </r>
    <r>
      <rPr>
        <i/>
        <sz val="12"/>
        <rFont val="Times New Roman"/>
        <family val="1"/>
        <charset val="204"/>
      </rPr>
      <t>стр 2*6%</t>
    </r>
    <r>
      <rPr>
        <sz val="12"/>
        <rFont val="Times New Roman"/>
        <family val="1"/>
        <charset val="204"/>
      </rPr>
      <t>) без ОПС 1%</t>
    </r>
  </si>
  <si>
    <t>Налог  УСН доходы  - расходы (стр 3*15%) без ОПС 1%</t>
  </si>
  <si>
    <t>Оптимальный УСН</t>
  </si>
  <si>
    <t>Итого 2 год</t>
  </si>
  <si>
    <t>Итого 3 год</t>
  </si>
  <si>
    <t>итого за 1 год</t>
  </si>
  <si>
    <t>итого за 2 год</t>
  </si>
  <si>
    <t>итого за 3 год</t>
  </si>
  <si>
    <t>Объем выпуска продукции</t>
  </si>
  <si>
    <t>Постоянные затраты, тыс. руб.</t>
  </si>
  <si>
    <t>Переменные затраты, тыс. руб.</t>
  </si>
  <si>
    <t>Общие затраты, тыс. руб.</t>
  </si>
  <si>
    <t>Выручка от продаж, тыс. руб.</t>
  </si>
  <si>
    <t>Данные для расчета простого срока окупаемости инвестиционного проекта (PBP)</t>
  </si>
  <si>
    <t>Объем инвестиций (таблица 1)</t>
  </si>
  <si>
    <t>Сумма чистой прибыли и амортизационных отчислений (таблицы 7 - 8)</t>
  </si>
  <si>
    <t>Сальдо (стр. 2 - стр. 1)</t>
  </si>
  <si>
    <t>Сальдо нарастающим итогом</t>
  </si>
  <si>
    <t>Данные для расчета дисконтированного срока окупаемости инвестиционного проекта (DPP)</t>
  </si>
  <si>
    <t>Темп инфляции, %</t>
  </si>
  <si>
    <t>Ключевая ставка ЦБ РФ, %</t>
  </si>
  <si>
    <t>Величина риска, %</t>
  </si>
  <si>
    <t>Коэффициент дисконтирования</t>
  </si>
  <si>
    <t>Объем инвестиций с учетом дисконтирования</t>
  </si>
  <si>
    <t>Сумма чистой прибыли и амортизационных отчислений с учетом дисконтирования</t>
  </si>
  <si>
    <t>7.</t>
  </si>
  <si>
    <t>Сальдо (стр. 6 - стр. 5)</t>
  </si>
  <si>
    <t>8.</t>
  </si>
  <si>
    <t>Таблица 10</t>
  </si>
  <si>
    <t>Данные для расчета чистой текущей стоимости (NPV), индекса доходности дисконтированных инвестиций</t>
  </si>
  <si>
    <t>Объем инвестиций с учетом дисконтирования нарастающим итогом</t>
  </si>
  <si>
    <t>Сальдо (стр. 7 - стр. 4), NPV</t>
  </si>
  <si>
    <t>9.</t>
  </si>
  <si>
    <t>Индекс доходности дисконтированных инвестиций, коэф.</t>
  </si>
  <si>
    <t>Пересечение линий выручки и общих затрат -</t>
  </si>
  <si>
    <t>Оклад</t>
  </si>
  <si>
    <t>Затраты, руб.</t>
  </si>
  <si>
    <t xml:space="preserve"> Показатели</t>
  </si>
  <si>
    <t>Годы реализации социального проекта</t>
  </si>
  <si>
    <t>Выручка от реализации проекта</t>
  </si>
  <si>
    <t>Расходы</t>
  </si>
  <si>
    <t>Прибыль до налогообложения</t>
  </si>
  <si>
    <t>1.1</t>
  </si>
  <si>
    <t>В т.ч. выручка от реализации проекта</t>
  </si>
  <si>
    <t>Всего по проекту, рублей.</t>
  </si>
  <si>
    <t>За счёт собственных средств, рублей.</t>
  </si>
  <si>
    <t>За счёт средств гранта, рублей.</t>
  </si>
  <si>
    <t>аренда кабинета</t>
  </si>
  <si>
    <t>Ремонт нежилого помещения, включая приобретение строительных материалов, оборудования, необходимого для ремонта помещения, используемого для реализации проекта</t>
  </si>
  <si>
    <t>Аренда и (или) приобретение оргтехники, оборудования (в том числе инвентаря, мебели), используемого для реализации проекта</t>
  </si>
  <si>
    <t>Выплата по передаче прав на франшизу (паушальный платеж)</t>
  </si>
  <si>
    <t>Технологическое присоединение к объектам инженерной инфраструктуры (электрические сети, газоснабжение, водоснабжение, водоотведение, теплоснабжение)</t>
  </si>
  <si>
    <t>Оплата коммунальных услуг и услуг электроснабжения</t>
  </si>
  <si>
    <t>Оформление результатов интеллектуальной деятельности</t>
  </si>
  <si>
    <t>Приобретение основных средств, необходимых для реализации проекта (за исключением приобретения зданий, сооружений, земельных участков, автомобилей)</t>
  </si>
  <si>
    <t>Переоборудование транспортных средств для перевозки маломобильных групп населения, в том числе инвалидов</t>
  </si>
  <si>
    <t>Оплата услуг связи, в том числе информационно-телекоммуникационной сети «Интернет», при реализации проекта в сфере социального предпринимательства</t>
  </si>
  <si>
    <t>Оплата услуг по созданию, технической поддержке, наполнению, развитию и продвижению проекта в средствах массовой информации и информационно-телекоммуникационной сети «Интернет» (услуги хостинга, расходы на регистрацию доменных имен в информационно-телекоммуникационной сети «Интернет» и продление регистрации, расходы на поисковую оптимизацию, услуги/работы по модернизации сайта и аккаунтов в социальных сетях)</t>
  </si>
  <si>
    <t>Приобретение программного обеспечения и неисключительных прав на программное обеспечение (расходы, связанные с получением прав по лицензионному соглашению; расходы по адаптации, настройке, внедрению и модификации программного обеспечения; расходы по сопровождению программного обеспечения)</t>
  </si>
  <si>
    <t>Приобретение сырья, расходных материалов, необходимых для производства продукции</t>
  </si>
  <si>
    <t>Приобретение комплектующих изделий при производстве и (или) реализации медицинской техники, протезно-ортопедических изделий, программного обеспечения, а также технических средств, которые могут быть использованы исключительно для профилактики инвалидности или реабилитации (абилитации) инвалидов</t>
  </si>
  <si>
    <t>Уплата первого взноса (аванса) при заключении договора лизинга и (или) лизинговых платежей</t>
  </si>
  <si>
    <t>Реализация мероприятий по профилактике новой коронавирусной инфекции, включая мероприятия, связанные с обеспечением выполнения санитарно-эпидемиологических требований</t>
  </si>
  <si>
    <t>ИТОГО</t>
  </si>
  <si>
    <t>Аренда больших стилизованных классов</t>
  </si>
  <si>
    <t>ПК</t>
  </si>
  <si>
    <t>МФУ</t>
  </si>
  <si>
    <t>МФУ цветной + краска в него с запасом</t>
  </si>
  <si>
    <t>автотранспорт уже приобретен, 3 авто</t>
  </si>
  <si>
    <t>Бесплатно чз центр Мой бизнем</t>
  </si>
  <si>
    <t>счет открыт в сбербанке год назад</t>
  </si>
  <si>
    <t>до старта активного работают Волонтеры</t>
  </si>
  <si>
    <t>маркетинг, пакет</t>
  </si>
  <si>
    <t>Сертификация, патенты (бесплатно чз центр Мойбизнес, Шушанна)</t>
  </si>
  <si>
    <t>Обязательные платежи (телефония)</t>
  </si>
  <si>
    <t>Непредвиденные расходы, 100 000</t>
  </si>
  <si>
    <t>соответсвует гранту + свои 183 000 руб.</t>
  </si>
  <si>
    <t>в месяц</t>
  </si>
  <si>
    <t>Аренда нежилого помещения для реализации проекта (5 филиалов)</t>
  </si>
  <si>
    <t>Мой бизнес</t>
  </si>
  <si>
    <t>входит в аренду</t>
  </si>
  <si>
    <t>обслуживание программы СИРЭЭМ</t>
  </si>
  <si>
    <t>закупка материалов для детей</t>
  </si>
  <si>
    <t>группа 2</t>
  </si>
  <si>
    <t>группа 3</t>
  </si>
  <si>
    <t>группа 4</t>
  </si>
  <si>
    <t>группа 5</t>
  </si>
  <si>
    <t>группа 6</t>
  </si>
  <si>
    <t>группа 7</t>
  </si>
  <si>
    <t>группа 8</t>
  </si>
  <si>
    <t>группа 9</t>
  </si>
  <si>
    <t>группа 10</t>
  </si>
  <si>
    <t>группа 11</t>
  </si>
  <si>
    <t>группа 12</t>
  </si>
  <si>
    <t>группа 1, 10 чел, 4 зан/в мес</t>
  </si>
  <si>
    <t>период, мес, с сентября по май</t>
  </si>
  <si>
    <t>Доходы на один филиал из 5ти</t>
  </si>
  <si>
    <t>группа 13</t>
  </si>
  <si>
    <t>группа 14</t>
  </si>
  <si>
    <t>группа 15</t>
  </si>
  <si>
    <t>группа 16</t>
  </si>
  <si>
    <t>группа 17</t>
  </si>
  <si>
    <t>группа 18</t>
  </si>
  <si>
    <t>группа 19</t>
  </si>
  <si>
    <t>группа 20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</si>
  <si>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</si>
  <si>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</si>
  <si>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</si>
  <si>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</si>
  <si>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</si>
  <si>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</si>
  <si>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</si>
  <si>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</si>
  <si>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</si>
  <si>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Доступно изложена на предыдущей стр</t>
  </si>
  <si>
    <t>Волонтеры</t>
  </si>
  <si>
    <t>Офис-менеджер, с сентября</t>
  </si>
  <si>
    <t>Преподаватель, с октября</t>
  </si>
  <si>
    <t>Клиент-менеджер, с сентября</t>
  </si>
  <si>
    <t>Ассистент препода</t>
  </si>
  <si>
    <t>Директор</t>
  </si>
  <si>
    <t>Менеджер по инвентаризации</t>
  </si>
  <si>
    <t>Программист</t>
  </si>
  <si>
    <t>заготовки для занятий</t>
  </si>
  <si>
    <t>Аналогично во всех 20ти группах 1 филиала</t>
  </si>
  <si>
    <t>УСНО для соц предприятий 1%</t>
  </si>
  <si>
    <t>До сентября Компания на нпд, работа с волонтерами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</si>
</sst>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mmmm/yyyy;@"/>
    <numFmt numFmtId="166" formatCode="_-* #,##0.00\ _₽_-;\-* #,##0.00\ _₽_-;_-* \-??\ _₽_-;_-@_-"/>
    <numFmt numFmtId="167" formatCode="#,##0.0_ ;\-#,##0.0\ "/>
    <numFmt numFmtId="168" formatCode="_-* #,##0.00_р_._-;\-* #,##0.00_р_._-;_-* \-??_р_._-;_-@_-"/>
    <numFmt numFmtId="169" formatCode="#,##0.0"/>
    <numFmt numFmtId="170" formatCode="0.000"/>
    <numFmt numFmtId="171" formatCode="_(* #,##0.00_);_(* \(#,##0.00\);_(* &quot;-&quot;_);_(@_)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2"/>
      <color indexed="8"/>
      <name val="Times New Roman"/>
      <family val="1"/>
      <charset val="204"/>
    </font>
    <font>
      <i/>
      <sz val="8"/>
      <color indexed="23"/>
      <name val="Calibri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3F2512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4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43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27" fillId="0" borderId="0"/>
    <xf numFmtId="0" fontId="31" fillId="11" borderId="31" applyNumberFormat="0">
      <alignment wrapText="1"/>
    </xf>
    <xf numFmtId="9" fontId="1" fillId="0" borderId="0" applyFont="0" applyFill="0" applyBorder="0" applyAlignment="0" applyProtection="0"/>
  </cellStyleXfs>
  <cellXfs count="317">
    <xf numFmtId="0" fontId="0" fillId="0" borderId="0" xfId="0"/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0" fontId="10" fillId="0" borderId="0" xfId="0" applyFont="1"/>
    <xf numFmtId="3" fontId="11" fillId="3" borderId="1" xfId="0" applyNumberFormat="1" applyFont="1" applyFill="1" applyBorder="1" applyAlignment="1">
      <alignment horizontal="left" wrapText="1"/>
    </xf>
    <xf numFmtId="0" fontId="13" fillId="3" borderId="0" xfId="0" applyFont="1" applyFill="1" applyAlignment="1">
      <alignment horizontal="left"/>
    </xf>
    <xf numFmtId="3" fontId="11" fillId="0" borderId="9" xfId="0" applyNumberFormat="1" applyFont="1" applyBorder="1" applyAlignment="1">
      <alignment horizontal="left"/>
    </xf>
    <xf numFmtId="3" fontId="11" fillId="0" borderId="1" xfId="0" applyNumberFormat="1" applyFont="1" applyBorder="1" applyAlignment="1">
      <alignment horizontal="left"/>
    </xf>
    <xf numFmtId="3" fontId="11" fillId="3" borderId="19" xfId="0" applyNumberFormat="1" applyFont="1" applyFill="1" applyBorder="1" applyAlignment="1">
      <alignment horizontal="left"/>
    </xf>
    <xf numFmtId="3" fontId="11" fillId="0" borderId="16" xfId="0" applyNumberFormat="1" applyFont="1" applyBorder="1" applyAlignment="1">
      <alignment horizontal="left"/>
    </xf>
    <xf numFmtId="3" fontId="11" fillId="0" borderId="19" xfId="0" applyNumberFormat="1" applyFont="1" applyBorder="1" applyAlignment="1">
      <alignment horizontal="left"/>
    </xf>
    <xf numFmtId="0" fontId="14" fillId="0" borderId="0" xfId="0" applyFont="1"/>
    <xf numFmtId="3" fontId="9" fillId="3" borderId="8" xfId="0" applyNumberFormat="1" applyFont="1" applyFill="1" applyBorder="1" applyAlignment="1">
      <alignment horizontal="left" wrapText="1"/>
    </xf>
    <xf numFmtId="3" fontId="9" fillId="3" borderId="9" xfId="0" applyNumberFormat="1" applyFont="1" applyFill="1" applyBorder="1" applyAlignment="1">
      <alignment horizontal="left" wrapText="1"/>
    </xf>
    <xf numFmtId="3" fontId="9" fillId="3" borderId="1" xfId="0" applyNumberFormat="1" applyFont="1" applyFill="1" applyBorder="1" applyAlignment="1">
      <alignment horizontal="left" wrapText="1"/>
    </xf>
    <xf numFmtId="3" fontId="9" fillId="3" borderId="10" xfId="0" applyNumberFormat="1" applyFont="1" applyFill="1" applyBorder="1" applyAlignment="1">
      <alignment horizontal="left" wrapText="1"/>
    </xf>
    <xf numFmtId="3" fontId="4" fillId="3" borderId="9" xfId="0" applyNumberFormat="1" applyFont="1" applyFill="1" applyBorder="1" applyAlignment="1">
      <alignment horizontal="left" wrapText="1"/>
    </xf>
    <xf numFmtId="3" fontId="4" fillId="3" borderId="1" xfId="0" applyNumberFormat="1" applyFont="1" applyFill="1" applyBorder="1" applyAlignment="1">
      <alignment horizontal="left" wrapText="1"/>
    </xf>
    <xf numFmtId="3" fontId="4" fillId="3" borderId="10" xfId="0" applyNumberFormat="1" applyFont="1" applyFill="1" applyBorder="1" applyAlignment="1">
      <alignment horizontal="left" wrapText="1"/>
    </xf>
    <xf numFmtId="0" fontId="2" fillId="0" borderId="1" xfId="0" applyFont="1" applyBorder="1"/>
    <xf numFmtId="0" fontId="0" fillId="0" borderId="1" xfId="0" applyBorder="1"/>
    <xf numFmtId="0" fontId="15" fillId="0" borderId="1" xfId="0" applyFont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left" wrapText="1"/>
    </xf>
    <xf numFmtId="3" fontId="11" fillId="0" borderId="28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7" fillId="0" borderId="0" xfId="0" applyNumberFormat="1" applyFont="1"/>
    <xf numFmtId="0" fontId="17" fillId="0" borderId="0" xfId="0" applyFont="1"/>
    <xf numFmtId="3" fontId="16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3" fontId="16" fillId="0" borderId="0" xfId="0" applyNumberFormat="1" applyFont="1"/>
    <xf numFmtId="0" fontId="16" fillId="0" borderId="0" xfId="0" applyFont="1"/>
    <xf numFmtId="3" fontId="19" fillId="5" borderId="1" xfId="0" applyNumberFormat="1" applyFont="1" applyFill="1" applyBorder="1"/>
    <xf numFmtId="0" fontId="19" fillId="5" borderId="1" xfId="0" applyFont="1" applyFill="1" applyBorder="1" applyAlignment="1">
      <alignment wrapText="1"/>
    </xf>
    <xf numFmtId="3" fontId="2" fillId="5" borderId="1" xfId="0" applyNumberFormat="1" applyFont="1" applyFill="1" applyBorder="1"/>
    <xf numFmtId="0" fontId="18" fillId="0" borderId="0" xfId="0" applyFont="1"/>
    <xf numFmtId="49" fontId="9" fillId="5" borderId="1" xfId="0" applyNumberFormat="1" applyFont="1" applyFill="1" applyBorder="1" applyAlignment="1">
      <alignment horizontal="center" wrapText="1"/>
    </xf>
    <xf numFmtId="3" fontId="9" fillId="5" borderId="1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25" xfId="0" applyFont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0" borderId="10" xfId="0" applyFont="1" applyBorder="1"/>
    <xf numFmtId="0" fontId="5" fillId="0" borderId="10" xfId="0" applyFont="1" applyBorder="1"/>
    <xf numFmtId="0" fontId="6" fillId="0" borderId="17" xfId="0" applyFont="1" applyBorder="1"/>
    <xf numFmtId="0" fontId="6" fillId="0" borderId="17" xfId="0" applyFont="1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5" fillId="0" borderId="18" xfId="0" applyNumberFormat="1" applyFont="1" applyBorder="1"/>
    <xf numFmtId="0" fontId="6" fillId="0" borderId="6" xfId="0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5" fillId="0" borderId="10" xfId="0" applyNumberFormat="1" applyFont="1" applyBorder="1"/>
    <xf numFmtId="0" fontId="6" fillId="0" borderId="21" xfId="0" applyFont="1" applyBorder="1"/>
    <xf numFmtId="0" fontId="5" fillId="0" borderId="7" xfId="0" applyFont="1" applyBorder="1"/>
    <xf numFmtId="0" fontId="5" fillId="0" borderId="18" xfId="0" applyFont="1" applyBorder="1" applyAlignment="1">
      <alignment horizontal="center"/>
    </xf>
    <xf numFmtId="0" fontId="6" fillId="0" borderId="24" xfId="0" applyFont="1" applyBorder="1"/>
    <xf numFmtId="0" fontId="6" fillId="0" borderId="24" xfId="0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0" fontId="6" fillId="0" borderId="25" xfId="0" applyFont="1" applyBorder="1"/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23" fillId="0" borderId="6" xfId="0" applyFont="1" applyBorder="1"/>
    <xf numFmtId="0" fontId="21" fillId="0" borderId="0" xfId="0" applyFont="1" applyAlignment="1">
      <alignment horizontal="center"/>
    </xf>
    <xf numFmtId="0" fontId="21" fillId="0" borderId="26" xfId="0" applyFont="1" applyBorder="1" applyAlignment="1">
      <alignment horizontal="center" wrapText="1"/>
    </xf>
    <xf numFmtId="0" fontId="21" fillId="0" borderId="9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4" fillId="0" borderId="0" xfId="0" applyFont="1" applyAlignment="1">
      <alignment wrapText="1"/>
    </xf>
    <xf numFmtId="0" fontId="5" fillId="0" borderId="24" xfId="0" applyFont="1" applyBorder="1"/>
    <xf numFmtId="0" fontId="5" fillId="0" borderId="24" xfId="0" applyFont="1" applyBorder="1" applyAlignment="1">
      <alignment horizontal="center"/>
    </xf>
    <xf numFmtId="3" fontId="5" fillId="0" borderId="24" xfId="0" applyNumberFormat="1" applyFont="1" applyBorder="1" applyAlignment="1">
      <alignment horizontal="center"/>
    </xf>
    <xf numFmtId="0" fontId="5" fillId="0" borderId="25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5" fillId="0" borderId="6" xfId="0" applyFont="1" applyBorder="1"/>
    <xf numFmtId="3" fontId="5" fillId="0" borderId="1" xfId="0" applyNumberFormat="1" applyFont="1" applyBorder="1"/>
    <xf numFmtId="0" fontId="19" fillId="0" borderId="0" xfId="0" applyFont="1"/>
    <xf numFmtId="0" fontId="19" fillId="5" borderId="1" xfId="0" applyFont="1" applyFill="1" applyBorder="1"/>
    <xf numFmtId="0" fontId="19" fillId="0" borderId="1" xfId="0" applyFont="1" applyBorder="1"/>
    <xf numFmtId="0" fontId="19" fillId="2" borderId="1" xfId="0" applyFont="1" applyFill="1" applyBorder="1"/>
    <xf numFmtId="3" fontId="11" fillId="5" borderId="27" xfId="0" applyNumberFormat="1" applyFont="1" applyFill="1" applyBorder="1" applyAlignment="1">
      <alignment horizontal="center" wrapText="1"/>
    </xf>
    <xf numFmtId="49" fontId="11" fillId="5" borderId="1" xfId="0" applyNumberFormat="1" applyFont="1" applyFill="1" applyBorder="1" applyAlignment="1">
      <alignment horizontal="center" wrapText="1"/>
    </xf>
    <xf numFmtId="3" fontId="11" fillId="5" borderId="1" xfId="0" applyNumberFormat="1" applyFont="1" applyFill="1" applyBorder="1" applyAlignment="1">
      <alignment horizontal="center" wrapText="1"/>
    </xf>
    <xf numFmtId="3" fontId="11" fillId="3" borderId="27" xfId="0" applyNumberFormat="1" applyFont="1" applyFill="1" applyBorder="1" applyAlignment="1">
      <alignment horizontal="left" wrapText="1"/>
    </xf>
    <xf numFmtId="3" fontId="11" fillId="2" borderId="27" xfId="0" applyNumberFormat="1" applyFont="1" applyFill="1" applyBorder="1" applyAlignment="1">
      <alignment horizontal="left" wrapText="1"/>
    </xf>
    <xf numFmtId="3" fontId="11" fillId="2" borderId="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25" fillId="0" borderId="0" xfId="0" applyFont="1" applyAlignment="1">
      <alignment wrapText="1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/>
    <xf numFmtId="0" fontId="22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6" xfId="0" applyFont="1" applyBorder="1"/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3" fontId="23" fillId="0" borderId="7" xfId="0" applyNumberFormat="1" applyFont="1" applyBorder="1" applyAlignment="1">
      <alignment horizontal="center"/>
    </xf>
    <xf numFmtId="3" fontId="5" fillId="0" borderId="29" xfId="0" applyNumberFormat="1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0" fontId="5" fillId="0" borderId="29" xfId="0" applyFont="1" applyBorder="1"/>
    <xf numFmtId="0" fontId="23" fillId="0" borderId="12" xfId="0" applyFont="1" applyBorder="1" applyAlignment="1">
      <alignment horizontal="center"/>
    </xf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3" fontId="23" fillId="0" borderId="14" xfId="0" applyNumberFormat="1" applyFont="1" applyBorder="1" applyAlignment="1">
      <alignment horizontal="center"/>
    </xf>
    <xf numFmtId="0" fontId="5" fillId="0" borderId="0" xfId="0" applyFont="1"/>
    <xf numFmtId="165" fontId="28" fillId="0" borderId="0" xfId="2" applyFont="1"/>
    <xf numFmtId="165" fontId="27" fillId="0" borderId="0" xfId="2"/>
    <xf numFmtId="165" fontId="29" fillId="0" borderId="0" xfId="2" applyFont="1"/>
    <xf numFmtId="166" fontId="28" fillId="0" borderId="0" xfId="2" applyNumberFormat="1" applyFont="1"/>
    <xf numFmtId="165" fontId="28" fillId="0" borderId="0" xfId="2" applyFont="1" applyAlignment="1">
      <alignment vertical="center" wrapText="1"/>
    </xf>
    <xf numFmtId="164" fontId="28" fillId="0" borderId="0" xfId="1" applyFont="1" applyFill="1" applyBorder="1" applyAlignment="1" applyProtection="1"/>
    <xf numFmtId="165" fontId="6" fillId="7" borderId="30" xfId="2" applyFont="1" applyFill="1" applyBorder="1"/>
    <xf numFmtId="165" fontId="30" fillId="3" borderId="30" xfId="2" applyFont="1" applyFill="1" applyBorder="1"/>
    <xf numFmtId="165" fontId="5" fillId="3" borderId="30" xfId="2" applyFont="1" applyFill="1" applyBorder="1" applyAlignment="1">
      <alignment horizontal="center"/>
    </xf>
    <xf numFmtId="165" fontId="5" fillId="3" borderId="30" xfId="2" applyFont="1" applyFill="1" applyBorder="1"/>
    <xf numFmtId="165" fontId="30" fillId="3" borderId="30" xfId="2" applyFont="1" applyFill="1" applyBorder="1" applyAlignment="1">
      <alignment vertical="center" wrapText="1"/>
    </xf>
    <xf numFmtId="165" fontId="6" fillId="3" borderId="30" xfId="2" applyFont="1" applyFill="1" applyBorder="1" applyAlignment="1">
      <alignment vertical="center" wrapText="1"/>
    </xf>
    <xf numFmtId="164" fontId="6" fillId="8" borderId="30" xfId="1" applyFont="1" applyFill="1" applyBorder="1" applyAlignment="1" applyProtection="1">
      <alignment vertical="center"/>
    </xf>
    <xf numFmtId="167" fontId="30" fillId="3" borderId="30" xfId="1" applyNumberFormat="1" applyFont="1" applyFill="1" applyBorder="1" applyAlignment="1" applyProtection="1"/>
    <xf numFmtId="0" fontId="8" fillId="5" borderId="1" xfId="0" applyFont="1" applyFill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wrapText="1"/>
    </xf>
    <xf numFmtId="3" fontId="9" fillId="5" borderId="8" xfId="0" applyNumberFormat="1" applyFont="1" applyFill="1" applyBorder="1" applyAlignment="1">
      <alignment horizontal="center" wrapText="1"/>
    </xf>
    <xf numFmtId="3" fontId="9" fillId="5" borderId="9" xfId="0" applyNumberFormat="1" applyFont="1" applyFill="1" applyBorder="1" applyAlignment="1">
      <alignment horizontal="center" wrapText="1"/>
    </xf>
    <xf numFmtId="3" fontId="9" fillId="5" borderId="10" xfId="0" applyNumberFormat="1" applyFont="1" applyFill="1" applyBorder="1" applyAlignment="1">
      <alignment horizontal="center" wrapText="1"/>
    </xf>
    <xf numFmtId="3" fontId="4" fillId="5" borderId="9" xfId="0" applyNumberFormat="1" applyFont="1" applyFill="1" applyBorder="1" applyAlignment="1">
      <alignment horizontal="center" wrapText="1"/>
    </xf>
    <xf numFmtId="3" fontId="4" fillId="5" borderId="1" xfId="0" applyNumberFormat="1" applyFont="1" applyFill="1" applyBorder="1" applyAlignment="1">
      <alignment horizontal="center" wrapText="1"/>
    </xf>
    <xf numFmtId="3" fontId="4" fillId="5" borderId="10" xfId="0" applyNumberFormat="1" applyFont="1" applyFill="1" applyBorder="1" applyAlignment="1">
      <alignment horizontal="center" wrapText="1"/>
    </xf>
    <xf numFmtId="3" fontId="4" fillId="2" borderId="11" xfId="0" applyNumberFormat="1" applyFont="1" applyFill="1" applyBorder="1" applyAlignment="1">
      <alignment horizontal="left"/>
    </xf>
    <xf numFmtId="3" fontId="9" fillId="2" borderId="12" xfId="0" applyNumberFormat="1" applyFont="1" applyFill="1" applyBorder="1" applyAlignment="1">
      <alignment horizontal="left"/>
    </xf>
    <xf numFmtId="3" fontId="9" fillId="2" borderId="13" xfId="0" applyNumberFormat="1" applyFont="1" applyFill="1" applyBorder="1" applyAlignment="1">
      <alignment horizontal="left"/>
    </xf>
    <xf numFmtId="3" fontId="9" fillId="2" borderId="14" xfId="0" applyNumberFormat="1" applyFont="1" applyFill="1" applyBorder="1" applyAlignment="1">
      <alignment horizontal="left"/>
    </xf>
    <xf numFmtId="3" fontId="4" fillId="2" borderId="12" xfId="0" applyNumberFormat="1" applyFont="1" applyFill="1" applyBorder="1" applyAlignment="1">
      <alignment horizontal="left"/>
    </xf>
    <xf numFmtId="3" fontId="4" fillId="2" borderId="13" xfId="0" applyNumberFormat="1" applyFont="1" applyFill="1" applyBorder="1" applyAlignment="1">
      <alignment horizontal="left"/>
    </xf>
    <xf numFmtId="3" fontId="4" fillId="2" borderId="14" xfId="0" applyNumberFormat="1" applyFont="1" applyFill="1" applyBorder="1" applyAlignment="1">
      <alignment horizontal="left"/>
    </xf>
    <xf numFmtId="3" fontId="9" fillId="9" borderId="1" xfId="0" applyNumberFormat="1" applyFont="1" applyFill="1" applyBorder="1" applyAlignment="1">
      <alignment horizontal="left" wrapText="1"/>
    </xf>
    <xf numFmtId="3" fontId="9" fillId="9" borderId="10" xfId="0" applyNumberFormat="1" applyFont="1" applyFill="1" applyBorder="1" applyAlignment="1">
      <alignment horizontal="left" wrapText="1"/>
    </xf>
    <xf numFmtId="3" fontId="4" fillId="9" borderId="1" xfId="0" applyNumberFormat="1" applyFont="1" applyFill="1" applyBorder="1" applyAlignment="1">
      <alignment horizontal="left" wrapText="1"/>
    </xf>
    <xf numFmtId="3" fontId="4" fillId="9" borderId="10" xfId="0" applyNumberFormat="1" applyFont="1" applyFill="1" applyBorder="1" applyAlignment="1">
      <alignment horizontal="left" wrapText="1"/>
    </xf>
    <xf numFmtId="3" fontId="9" fillId="9" borderId="8" xfId="0" applyNumberFormat="1" applyFont="1" applyFill="1" applyBorder="1" applyAlignment="1">
      <alignment horizontal="left" wrapText="1"/>
    </xf>
    <xf numFmtId="3" fontId="9" fillId="5" borderId="22" xfId="0" applyNumberFormat="1" applyFont="1" applyFill="1" applyBorder="1" applyAlignment="1">
      <alignment horizontal="center" wrapText="1"/>
    </xf>
    <xf numFmtId="0" fontId="0" fillId="9" borderId="1" xfId="0" applyFill="1" applyBorder="1"/>
    <xf numFmtId="0" fontId="2" fillId="9" borderId="1" xfId="0" applyFont="1" applyFill="1" applyBorder="1"/>
    <xf numFmtId="3" fontId="11" fillId="9" borderId="10" xfId="0" applyNumberFormat="1" applyFont="1" applyFill="1" applyBorder="1" applyAlignment="1">
      <alignment horizontal="left"/>
    </xf>
    <xf numFmtId="3" fontId="11" fillId="9" borderId="18" xfId="0" applyNumberFormat="1" applyFont="1" applyFill="1" applyBorder="1" applyAlignment="1">
      <alignment horizontal="left"/>
    </xf>
    <xf numFmtId="3" fontId="12" fillId="5" borderId="15" xfId="0" applyNumberFormat="1" applyFont="1" applyFill="1" applyBorder="1" applyAlignment="1">
      <alignment horizontal="left"/>
    </xf>
    <xf numFmtId="3" fontId="12" fillId="5" borderId="19" xfId="0" applyNumberFormat="1" applyFont="1" applyFill="1" applyBorder="1" applyAlignment="1">
      <alignment horizontal="left"/>
    </xf>
    <xf numFmtId="49" fontId="9" fillId="5" borderId="9" xfId="0" applyNumberFormat="1" applyFont="1" applyFill="1" applyBorder="1" applyAlignment="1">
      <alignment horizontal="center" wrapText="1"/>
    </xf>
    <xf numFmtId="49" fontId="9" fillId="5" borderId="10" xfId="0" applyNumberFormat="1" applyFont="1" applyFill="1" applyBorder="1" applyAlignment="1">
      <alignment horizontal="center" wrapText="1"/>
    </xf>
    <xf numFmtId="3" fontId="12" fillId="2" borderId="23" xfId="0" applyNumberFormat="1" applyFont="1" applyFill="1" applyBorder="1" applyAlignment="1">
      <alignment horizontal="left"/>
    </xf>
    <xf numFmtId="3" fontId="11" fillId="2" borderId="26" xfId="0" applyNumberFormat="1" applyFont="1" applyFill="1" applyBorder="1" applyAlignment="1">
      <alignment horizontal="left"/>
    </xf>
    <xf numFmtId="3" fontId="11" fillId="2" borderId="24" xfId="0" applyNumberFormat="1" applyFont="1" applyFill="1" applyBorder="1" applyAlignment="1">
      <alignment horizontal="left"/>
    </xf>
    <xf numFmtId="3" fontId="11" fillId="2" borderId="25" xfId="0" applyNumberFormat="1" applyFont="1" applyFill="1" applyBorder="1" applyAlignment="1">
      <alignment horizontal="left"/>
    </xf>
    <xf numFmtId="3" fontId="6" fillId="9" borderId="1" xfId="0" applyNumberFormat="1" applyFont="1" applyFill="1" applyBorder="1" applyAlignment="1">
      <alignment horizontal="center"/>
    </xf>
    <xf numFmtId="3" fontId="6" fillId="9" borderId="17" xfId="0" applyNumberFormat="1" applyFont="1" applyFill="1" applyBorder="1" applyAlignment="1">
      <alignment horizontal="center"/>
    </xf>
    <xf numFmtId="0" fontId="19" fillId="3" borderId="0" xfId="0" applyFont="1" applyFill="1"/>
    <xf numFmtId="3" fontId="6" fillId="3" borderId="17" xfId="0" applyNumberFormat="1" applyFont="1" applyFill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6" fillId="0" borderId="33" xfId="0" applyFont="1" applyBorder="1"/>
    <xf numFmtId="0" fontId="6" fillId="0" borderId="33" xfId="0" applyFont="1" applyBorder="1" applyAlignment="1">
      <alignment horizontal="center"/>
    </xf>
    <xf numFmtId="3" fontId="6" fillId="0" borderId="34" xfId="0" applyNumberFormat="1" applyFont="1" applyBorder="1" applyAlignment="1">
      <alignment horizontal="center"/>
    </xf>
    <xf numFmtId="0" fontId="6" fillId="0" borderId="35" xfId="0" applyFont="1" applyBorder="1"/>
    <xf numFmtId="3" fontId="6" fillId="3" borderId="33" xfId="0" applyNumberFormat="1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49" fontId="9" fillId="5" borderId="15" xfId="0" applyNumberFormat="1" applyFont="1" applyFill="1" applyBorder="1" applyAlignment="1">
      <alignment horizontal="center" wrapText="1"/>
    </xf>
    <xf numFmtId="49" fontId="9" fillId="5" borderId="19" xfId="0" applyNumberFormat="1" applyFont="1" applyFill="1" applyBorder="1" applyAlignment="1">
      <alignment horizontal="center" wrapText="1"/>
    </xf>
    <xf numFmtId="3" fontId="12" fillId="9" borderId="19" xfId="0" applyNumberFormat="1" applyFont="1" applyFill="1" applyBorder="1" applyAlignment="1">
      <alignment horizontal="left"/>
    </xf>
    <xf numFmtId="3" fontId="12" fillId="9" borderId="28" xfId="0" applyNumberFormat="1" applyFont="1" applyFill="1" applyBorder="1" applyAlignment="1">
      <alignment horizontal="left"/>
    </xf>
    <xf numFmtId="3" fontId="11" fillId="12" borderId="1" xfId="0" applyNumberFormat="1" applyFont="1" applyFill="1" applyBorder="1" applyAlignment="1">
      <alignment horizontal="left" wrapText="1"/>
    </xf>
    <xf numFmtId="165" fontId="3" fillId="13" borderId="30" xfId="2" applyFont="1" applyFill="1" applyBorder="1"/>
    <xf numFmtId="9" fontId="3" fillId="13" borderId="30" xfId="4" applyFont="1" applyFill="1" applyBorder="1" applyAlignment="1" applyProtection="1">
      <alignment horizontal="center"/>
    </xf>
    <xf numFmtId="9" fontId="0" fillId="0" borderId="0" xfId="4" applyFont="1" applyFill="1" applyBorder="1" applyAlignment="1" applyProtection="1">
      <alignment horizontal="center"/>
    </xf>
    <xf numFmtId="165" fontId="3" fillId="0" borderId="30" xfId="2" applyFont="1" applyBorder="1"/>
    <xf numFmtId="168" fontId="27" fillId="0" borderId="0" xfId="2" applyNumberFormat="1"/>
    <xf numFmtId="164" fontId="0" fillId="0" borderId="0" xfId="1" applyFont="1" applyFill="1" applyBorder="1" applyAlignment="1" applyProtection="1"/>
    <xf numFmtId="166" fontId="27" fillId="0" borderId="0" xfId="2" applyNumberFormat="1"/>
    <xf numFmtId="3" fontId="3" fillId="0" borderId="30" xfId="2" applyNumberFormat="1" applyFont="1" applyBorder="1"/>
    <xf numFmtId="3" fontId="3" fillId="0" borderId="30" xfId="1" applyNumberFormat="1" applyFont="1" applyFill="1" applyBorder="1" applyAlignment="1" applyProtection="1"/>
    <xf numFmtId="3" fontId="3" fillId="14" borderId="30" xfId="2" applyNumberFormat="1" applyFont="1" applyFill="1" applyBorder="1"/>
    <xf numFmtId="3" fontId="32" fillId="14" borderId="30" xfId="2" applyNumberFormat="1" applyFont="1" applyFill="1" applyBorder="1"/>
    <xf numFmtId="3" fontId="32" fillId="15" borderId="30" xfId="2" applyNumberFormat="1" applyFont="1" applyFill="1" applyBorder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169" fontId="15" fillId="0" borderId="1" xfId="0" applyNumberFormat="1" applyFont="1" applyBorder="1" applyAlignment="1">
      <alignment horizontal="center" vertical="center" wrapText="1"/>
    </xf>
    <xf numFmtId="0" fontId="32" fillId="16" borderId="1" xfId="0" applyFont="1" applyFill="1" applyBorder="1" applyAlignment="1">
      <alignment horizontal="left" vertical="center" wrapText="1"/>
    </xf>
    <xf numFmtId="0" fontId="32" fillId="16" borderId="1" xfId="0" applyFont="1" applyFill="1" applyBorder="1" applyAlignment="1">
      <alignment horizontal="center" vertical="center" wrapText="1"/>
    </xf>
    <xf numFmtId="3" fontId="32" fillId="16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3" fontId="32" fillId="0" borderId="0" xfId="0" applyNumberFormat="1" applyFont="1" applyAlignment="1">
      <alignment horizontal="center" vertical="center" wrapText="1"/>
    </xf>
    <xf numFmtId="4" fontId="32" fillId="0" borderId="0" xfId="0" applyNumberFormat="1" applyFont="1" applyAlignment="1">
      <alignment horizontal="center" vertical="center" wrapText="1"/>
    </xf>
    <xf numFmtId="10" fontId="32" fillId="0" borderId="1" xfId="0" applyNumberFormat="1" applyFont="1" applyBorder="1" applyAlignment="1">
      <alignment horizontal="center" vertical="center" wrapText="1"/>
    </xf>
    <xf numFmtId="1" fontId="32" fillId="0" borderId="1" xfId="0" applyNumberFormat="1" applyFont="1" applyBorder="1" applyAlignment="1">
      <alignment horizontal="center" vertical="center" wrapText="1"/>
    </xf>
    <xf numFmtId="1" fontId="32" fillId="3" borderId="1" xfId="0" applyNumberFormat="1" applyFont="1" applyFill="1" applyBorder="1" applyAlignment="1">
      <alignment horizontal="center" vertical="center" wrapText="1"/>
    </xf>
    <xf numFmtId="170" fontId="32" fillId="0" borderId="1" xfId="0" applyNumberFormat="1" applyFont="1" applyBorder="1" applyAlignment="1">
      <alignment horizontal="center" vertical="center" wrapText="1"/>
    </xf>
    <xf numFmtId="170" fontId="32" fillId="3" borderId="1" xfId="0" applyNumberFormat="1" applyFont="1" applyFill="1" applyBorder="1" applyAlignment="1">
      <alignment horizontal="center" vertical="center" wrapText="1"/>
    </xf>
    <xf numFmtId="171" fontId="34" fillId="0" borderId="1" xfId="0" applyNumberFormat="1" applyFont="1" applyBorder="1" applyAlignment="1">
      <alignment vertical="center" wrapText="1"/>
    </xf>
    <xf numFmtId="165" fontId="6" fillId="0" borderId="0" xfId="2" applyFont="1" applyAlignment="1">
      <alignment vertical="center"/>
    </xf>
    <xf numFmtId="0" fontId="15" fillId="5" borderId="9" xfId="0" applyFont="1" applyFill="1" applyBorder="1" applyAlignment="1">
      <alignment vertical="top" wrapText="1"/>
    </xf>
    <xf numFmtId="0" fontId="15" fillId="5" borderId="10" xfId="0" applyFont="1" applyFill="1" applyBorder="1" applyAlignment="1">
      <alignment vertical="top" wrapText="1"/>
    </xf>
    <xf numFmtId="0" fontId="0" fillId="0" borderId="9" xfId="0" applyBorder="1"/>
    <xf numFmtId="0" fontId="0" fillId="0" borderId="12" xfId="0" applyBorder="1"/>
    <xf numFmtId="0" fontId="15" fillId="0" borderId="1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10" borderId="10" xfId="0" applyFill="1" applyBorder="1"/>
    <xf numFmtId="0" fontId="0" fillId="10" borderId="14" xfId="0" applyFill="1" applyBorder="1"/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Border="1" applyAlignment="1">
      <alignment vertical="center" wrapText="1"/>
    </xf>
    <xf numFmtId="49" fontId="19" fillId="0" borderId="1" xfId="0" applyNumberFormat="1" applyFont="1" applyBorder="1" applyAlignment="1">
      <alignment horizontal="right"/>
    </xf>
    <xf numFmtId="0" fontId="0" fillId="9" borderId="0" xfId="0" applyFill="1"/>
    <xf numFmtId="3" fontId="11" fillId="9" borderId="9" xfId="0" applyNumberFormat="1" applyFont="1" applyFill="1" applyBorder="1" applyAlignment="1">
      <alignment horizontal="left"/>
    </xf>
    <xf numFmtId="3" fontId="11" fillId="9" borderId="1" xfId="0" applyNumberFormat="1" applyFont="1" applyFill="1" applyBorder="1" applyAlignment="1">
      <alignment horizontal="left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justify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justify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justify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3" fontId="0" fillId="0" borderId="0" xfId="0" applyNumberFormat="1"/>
    <xf numFmtId="0" fontId="35" fillId="0" borderId="20" xfId="0" applyFont="1" applyBorder="1" applyAlignment="1">
      <alignment horizontal="justify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0" borderId="42" xfId="0" applyFont="1" applyBorder="1" applyAlignment="1">
      <alignment horizontal="left" vertical="center" wrapText="1"/>
    </xf>
    <xf numFmtId="3" fontId="35" fillId="0" borderId="1" xfId="0" applyNumberFormat="1" applyFont="1" applyBorder="1" applyAlignment="1">
      <alignment horizontal="left" vertical="center" wrapText="1"/>
    </xf>
    <xf numFmtId="3" fontId="35" fillId="0" borderId="10" xfId="0" applyNumberFormat="1" applyFont="1" applyBorder="1" applyAlignment="1">
      <alignment horizontal="left" vertical="center" wrapText="1"/>
    </xf>
    <xf numFmtId="3" fontId="35" fillId="0" borderId="7" xfId="0" applyNumberFormat="1" applyFont="1" applyBorder="1" applyAlignment="1">
      <alignment horizontal="left" vertical="center" wrapText="1"/>
    </xf>
    <xf numFmtId="3" fontId="35" fillId="0" borderId="6" xfId="0" applyNumberFormat="1" applyFont="1" applyBorder="1" applyAlignment="1">
      <alignment horizontal="left" vertical="center" wrapText="1"/>
    </xf>
    <xf numFmtId="3" fontId="35" fillId="0" borderId="13" xfId="0" applyNumberFormat="1" applyFont="1" applyBorder="1" applyAlignment="1">
      <alignment horizontal="left" vertical="center" wrapText="1"/>
    </xf>
    <xf numFmtId="0" fontId="37" fillId="0" borderId="0" xfId="0" applyFont="1"/>
    <xf numFmtId="0" fontId="36" fillId="0" borderId="0" xfId="0" applyFont="1"/>
    <xf numFmtId="3" fontId="15" fillId="0" borderId="19" xfId="0" applyNumberFormat="1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vertical="center" wrapText="1"/>
    </xf>
    <xf numFmtId="3" fontId="38" fillId="0" borderId="19" xfId="0" applyNumberFormat="1" applyFont="1" applyBorder="1" applyAlignment="1">
      <alignment horizontal="center" vertical="center" wrapText="1"/>
    </xf>
    <xf numFmtId="0" fontId="36" fillId="0" borderId="9" xfId="0" applyFont="1" applyBorder="1"/>
    <xf numFmtId="0" fontId="36" fillId="10" borderId="10" xfId="0" applyFont="1" applyFill="1" applyBorder="1"/>
    <xf numFmtId="0" fontId="39" fillId="0" borderId="0" xfId="0" applyFont="1"/>
    <xf numFmtId="3" fontId="40" fillId="5" borderId="1" xfId="0" applyNumberFormat="1" applyFont="1" applyFill="1" applyBorder="1"/>
    <xf numFmtId="0" fontId="40" fillId="5" borderId="1" xfId="0" applyFont="1" applyFill="1" applyBorder="1" applyAlignment="1">
      <alignment wrapText="1"/>
    </xf>
    <xf numFmtId="0" fontId="18" fillId="0" borderId="1" xfId="0" applyFont="1" applyBorder="1"/>
    <xf numFmtId="0" fontId="41" fillId="0" borderId="1" xfId="0" applyFont="1" applyBorder="1"/>
    <xf numFmtId="0" fontId="41" fillId="9" borderId="1" xfId="0" applyFont="1" applyFill="1" applyBorder="1"/>
    <xf numFmtId="0" fontId="18" fillId="9" borderId="1" xfId="0" applyFont="1" applyFill="1" applyBorder="1"/>
    <xf numFmtId="0" fontId="42" fillId="0" borderId="0" xfId="0" applyFont="1"/>
    <xf numFmtId="49" fontId="4" fillId="5" borderId="5" xfId="0" applyNumberFormat="1" applyFont="1" applyFill="1" applyBorder="1" applyAlignment="1">
      <alignment horizontal="center" wrapText="1"/>
    </xf>
    <xf numFmtId="49" fontId="4" fillId="5" borderId="6" xfId="0" applyNumberFormat="1" applyFont="1" applyFill="1" applyBorder="1" applyAlignment="1">
      <alignment horizontal="center" wrapText="1"/>
    </xf>
    <xf numFmtId="49" fontId="4" fillId="5" borderId="7" xfId="0" applyNumberFormat="1" applyFont="1" applyFill="1" applyBorder="1" applyAlignment="1">
      <alignment horizontal="center" wrapText="1"/>
    </xf>
    <xf numFmtId="49" fontId="9" fillId="5" borderId="2" xfId="0" applyNumberFormat="1" applyFont="1" applyFill="1" applyBorder="1" applyAlignment="1">
      <alignment horizontal="center" wrapText="1"/>
    </xf>
    <xf numFmtId="49" fontId="9" fillId="5" borderId="3" xfId="0" applyNumberFormat="1" applyFont="1" applyFill="1" applyBorder="1" applyAlignment="1">
      <alignment horizontal="center" wrapText="1"/>
    </xf>
    <xf numFmtId="49" fontId="9" fillId="5" borderId="4" xfId="0" applyNumberFormat="1" applyFont="1" applyFill="1" applyBorder="1" applyAlignment="1">
      <alignment horizontal="center" wrapText="1"/>
    </xf>
    <xf numFmtId="0" fontId="15" fillId="5" borderId="2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5" fillId="0" borderId="11" xfId="0" applyFont="1" applyBorder="1" applyAlignment="1">
      <alignment vertical="center" wrapText="1"/>
    </xf>
    <xf numFmtId="0" fontId="15" fillId="0" borderId="43" xfId="0" applyFont="1" applyBorder="1" applyAlignment="1">
      <alignment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2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9" fillId="6" borderId="0" xfId="0" applyFont="1" applyFill="1"/>
    <xf numFmtId="0" fontId="19" fillId="0" borderId="0" xfId="0" applyFont="1"/>
    <xf numFmtId="0" fontId="21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right"/>
    </xf>
    <xf numFmtId="0" fontId="32" fillId="0" borderId="37" xfId="0" applyFont="1" applyBorder="1" applyAlignment="1">
      <alignment horizontal="center" vertical="center" wrapText="1"/>
    </xf>
  </cellXfs>
  <cellStyles count="5">
    <cellStyle name="Comments 2" xfId="3"/>
    <cellStyle name="Excel Built-in Normal" xfId="2"/>
    <cellStyle name="Обычный" xfId="0" builtinId="0"/>
    <cellStyle name="Процентный" xfId="4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Постоянные затрвты</c:v>
          </c:tx>
          <c:marker>
            <c:symbol val="none"/>
          </c:marker>
          <c:cat>
            <c:numRef>
              <c:f>'график ТБ'!$B$4:$L$4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'график ТБ'!$B$5:$L$5</c:f>
              <c:numCache>
                <c:formatCode>#,##0</c:formatCode>
                <c:ptCount val="11"/>
                <c:pt idx="0">
                  <c:v>768180</c:v>
                </c:pt>
                <c:pt idx="1">
                  <c:v>768180</c:v>
                </c:pt>
                <c:pt idx="2">
                  <c:v>768180</c:v>
                </c:pt>
                <c:pt idx="3">
                  <c:v>768180</c:v>
                </c:pt>
                <c:pt idx="4">
                  <c:v>768180</c:v>
                </c:pt>
                <c:pt idx="5">
                  <c:v>768180</c:v>
                </c:pt>
                <c:pt idx="6">
                  <c:v>768180</c:v>
                </c:pt>
                <c:pt idx="7">
                  <c:v>768180</c:v>
                </c:pt>
                <c:pt idx="8">
                  <c:v>768180</c:v>
                </c:pt>
                <c:pt idx="9">
                  <c:v>768180</c:v>
                </c:pt>
                <c:pt idx="10">
                  <c:v>768180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23-4FC4-9E1F-7142DBEE53CA}"/>
            </c:ext>
          </c:extLst>
        </c:ser>
        <c:ser>
          <c:idx val="1"/>
          <c:order val="1"/>
          <c:tx>
            <c:v>Переменные затраты</c:v>
          </c:tx>
          <c:marker>
            <c:symbol val="none"/>
          </c:marker>
          <c:cat>
            <c:numRef>
              <c:f>'график ТБ'!$B$4:$L$4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'график ТБ'!$B$6:$L$6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23-4FC4-9E1F-7142DBEE53CA}"/>
            </c:ext>
          </c:extLst>
        </c:ser>
        <c:ser>
          <c:idx val="2"/>
          <c:order val="2"/>
          <c:tx>
            <c:v>Общие затраты</c:v>
          </c:tx>
          <c:spPr>
            <a:ln w="31750"/>
          </c:spPr>
          <c:marker>
            <c:symbol val="none"/>
          </c:marker>
          <c:cat>
            <c:numRef>
              <c:f>'график ТБ'!$B$4:$L$4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'график ТБ'!$B$7:$L$7</c:f>
              <c:numCache>
                <c:formatCode>#,##0</c:formatCode>
                <c:ptCount val="11"/>
                <c:pt idx="0">
                  <c:v>768180</c:v>
                </c:pt>
                <c:pt idx="1">
                  <c:v>768180</c:v>
                </c:pt>
                <c:pt idx="2">
                  <c:v>768180</c:v>
                </c:pt>
                <c:pt idx="3">
                  <c:v>768180</c:v>
                </c:pt>
                <c:pt idx="4">
                  <c:v>768180</c:v>
                </c:pt>
                <c:pt idx="5">
                  <c:v>768180</c:v>
                </c:pt>
                <c:pt idx="6">
                  <c:v>768180</c:v>
                </c:pt>
                <c:pt idx="7">
                  <c:v>768180</c:v>
                </c:pt>
                <c:pt idx="8">
                  <c:v>768180</c:v>
                </c:pt>
                <c:pt idx="9">
                  <c:v>768180</c:v>
                </c:pt>
                <c:pt idx="10">
                  <c:v>768180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E23-4FC4-9E1F-7142DBEE53CA}"/>
            </c:ext>
          </c:extLst>
        </c:ser>
        <c:ser>
          <c:idx val="3"/>
          <c:order val="3"/>
          <c:tx>
            <c:v>Выручка</c:v>
          </c:tx>
          <c:spPr>
            <a:ln w="31750"/>
          </c:spPr>
          <c:marker>
            <c:symbol val="none"/>
          </c:marker>
          <c:cat>
            <c:numRef>
              <c:f>'график ТБ'!$B$4:$L$4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'график ТБ'!$B$8:$L$8</c:f>
              <c:numCache>
                <c:formatCode>#,##0</c:formatCode>
                <c:ptCount val="11"/>
                <c:pt idx="0">
                  <c:v>0</c:v>
                </c:pt>
                <c:pt idx="1">
                  <c:v>360000</c:v>
                </c:pt>
                <c:pt idx="2">
                  <c:v>720000</c:v>
                </c:pt>
                <c:pt idx="3">
                  <c:v>1080000.0000000002</c:v>
                </c:pt>
                <c:pt idx="4">
                  <c:v>1440000</c:v>
                </c:pt>
                <c:pt idx="5">
                  <c:v>1800000</c:v>
                </c:pt>
                <c:pt idx="6">
                  <c:v>2160000.0000000005</c:v>
                </c:pt>
                <c:pt idx="7">
                  <c:v>2520000</c:v>
                </c:pt>
                <c:pt idx="8">
                  <c:v>2880000</c:v>
                </c:pt>
                <c:pt idx="9">
                  <c:v>3240000</c:v>
                </c:pt>
                <c:pt idx="10">
                  <c:v>3600000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E23-4FC4-9E1F-7142DBEE53CA}"/>
            </c:ext>
          </c:extLst>
        </c:ser>
        <c:ser>
          <c:idx val="4"/>
          <c:order val="4"/>
          <c:tx>
            <c:strRef>
              <c:f>'точка безуб'!$B$8:$D$8</c:f>
              <c:strCache>
                <c:ptCount val="3"/>
                <c:pt idx="0">
                  <c:v>Пересечение линий выручки и общих затрат -</c:v>
                </c:pt>
                <c:pt idx="1">
                  <c:v>Точка безубыточности в денежном выражении</c:v>
                </c:pt>
                <c:pt idx="2">
                  <c:v> 768 180,00 </c:v>
                </c:pt>
              </c:strCache>
            </c:strRef>
          </c:tx>
          <c:marker>
            <c:symbol val="none"/>
          </c:marker>
          <c:val>
            <c:numRef>
              <c:f>'точка безуб'!$D$8</c:f>
              <c:numCache>
                <c:formatCode>_-* #\ ##0.00_-;\-* #\ ##0.00_-;_-* "-"??_-;_-@_-</c:formatCode>
                <c:ptCount val="1"/>
                <c:pt idx="0">
                  <c:v>768180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E23-4FC4-9E1F-7142DBEE5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8621392"/>
        <c:axId val="398625704"/>
      </c:lineChart>
      <c:catAx>
        <c:axId val="39862139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crossAx val="398625704"/>
        <c:crosses val="autoZero"/>
        <c:auto val="1"/>
        <c:lblAlgn val="ctr"/>
        <c:lblOffset val="100"/>
        <c:noMultiLvlLbl val="0"/>
      </c:catAx>
      <c:valAx>
        <c:axId val="3986257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crossAx val="3986213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13</xdr:row>
      <xdr:rowOff>64770</xdr:rowOff>
    </xdr:from>
    <xdr:to>
      <xdr:col>12</xdr:col>
      <xdr:colOff>228600</xdr:colOff>
      <xdr:row>37</xdr:row>
      <xdr:rowOff>53340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4"/>
  <sheetViews>
    <sheetView workbookViewId="0">
      <selection activeCell="A4" sqref="A4"/>
    </sheetView>
  </sheetViews>
  <sheetFormatPr defaultRowHeight="15" x14ac:dyDescent="0.25"/>
  <cols>
    <col min="1" max="1" width="13.28515625" customWidth="1"/>
    <col min="2" max="2" width="57.5703125" customWidth="1"/>
  </cols>
  <sheetData>
    <row r="4" spans="1:2" x14ac:dyDescent="0.25">
      <c r="A4" s="251"/>
      <c r="B4" s="100" t="s">
        <v>141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4" workbookViewId="0">
      <selection activeCell="B26" sqref="B26"/>
    </sheetView>
  </sheetViews>
  <sheetFormatPr defaultColWidth="9.140625" defaultRowHeight="15.75" x14ac:dyDescent="0.25"/>
  <cols>
    <col min="1" max="1" width="3.28515625" style="35" bestFit="1" customWidth="1"/>
    <col min="2" max="2" width="61.5703125" style="39" customWidth="1"/>
    <col min="3" max="3" width="31.85546875" style="36" customWidth="1"/>
    <col min="4" max="4" width="24.7109375" style="37" customWidth="1"/>
    <col min="5" max="5" width="19.7109375" style="39" bestFit="1" customWidth="1"/>
    <col min="6" max="16384" width="9.140625" style="39"/>
  </cols>
  <sheetData>
    <row r="1" spans="1:5" x14ac:dyDescent="0.25">
      <c r="A1" s="83"/>
      <c r="B1" s="90" t="s">
        <v>112</v>
      </c>
      <c r="C1" s="50"/>
      <c r="D1" s="51"/>
      <c r="E1" s="52"/>
    </row>
    <row r="2" spans="1:5" x14ac:dyDescent="0.25">
      <c r="A2" s="83"/>
      <c r="B2" s="52"/>
      <c r="C2" s="50"/>
      <c r="D2" s="51"/>
      <c r="E2" s="53"/>
    </row>
    <row r="3" spans="1:5" x14ac:dyDescent="0.25">
      <c r="A3" s="83"/>
      <c r="B3" s="310" t="s">
        <v>99</v>
      </c>
      <c r="C3" s="310"/>
      <c r="D3" s="310"/>
      <c r="E3" s="310"/>
    </row>
    <row r="4" spans="1:5" x14ac:dyDescent="0.25">
      <c r="A4" s="83"/>
      <c r="B4" s="54" t="s">
        <v>80</v>
      </c>
      <c r="C4" s="55" t="s">
        <v>13</v>
      </c>
      <c r="D4" s="56"/>
      <c r="E4" s="56"/>
    </row>
    <row r="5" spans="1:5" ht="16.5" thickBot="1" x14ac:dyDescent="0.3">
      <c r="A5" s="83"/>
      <c r="B5" s="56"/>
      <c r="C5" s="56"/>
      <c r="D5" s="56"/>
      <c r="E5" s="56"/>
    </row>
    <row r="6" spans="1:5" ht="48" thickBot="1" x14ac:dyDescent="0.3">
      <c r="A6" s="84" t="s">
        <v>81</v>
      </c>
      <c r="B6" s="57" t="s">
        <v>82</v>
      </c>
      <c r="C6" s="57" t="s">
        <v>83</v>
      </c>
      <c r="D6" s="57" t="s">
        <v>75</v>
      </c>
      <c r="E6" s="58" t="s">
        <v>84</v>
      </c>
    </row>
    <row r="7" spans="1:5" x14ac:dyDescent="0.25">
      <c r="A7" s="85">
        <v>1</v>
      </c>
      <c r="B7" s="59" t="s">
        <v>104</v>
      </c>
      <c r="C7" s="60" t="s">
        <v>85</v>
      </c>
      <c r="D7" s="185">
        <f>('расчёт пер.р.'!AO17+'расчёт пост. р.'!AL21)</f>
        <v>768180</v>
      </c>
      <c r="E7" s="62"/>
    </row>
    <row r="8" spans="1:5" s="43" customFormat="1" x14ac:dyDescent="0.25">
      <c r="A8" s="85">
        <v>2</v>
      </c>
      <c r="B8" s="59" t="s">
        <v>105</v>
      </c>
      <c r="C8" s="60" t="s">
        <v>85</v>
      </c>
      <c r="D8" s="185">
        <f>доходы!AO26</f>
        <v>3600000</v>
      </c>
      <c r="E8" s="63"/>
    </row>
    <row r="9" spans="1:5" s="43" customFormat="1" ht="16.5" thickBot="1" x14ac:dyDescent="0.3">
      <c r="A9" s="86">
        <v>3</v>
      </c>
      <c r="B9" s="64" t="s">
        <v>113</v>
      </c>
      <c r="C9" s="65" t="s">
        <v>85</v>
      </c>
      <c r="D9" s="186">
        <f>D8-D7</f>
        <v>2831820</v>
      </c>
      <c r="E9" s="67"/>
    </row>
    <row r="10" spans="1:5" s="43" customFormat="1" x14ac:dyDescent="0.25">
      <c r="A10" s="87">
        <v>4</v>
      </c>
      <c r="B10" s="73" t="s">
        <v>100</v>
      </c>
      <c r="C10" s="70" t="s">
        <v>106</v>
      </c>
      <c r="D10" s="71">
        <v>8766</v>
      </c>
      <c r="E10" s="74"/>
    </row>
    <row r="11" spans="1:5" s="43" customFormat="1" x14ac:dyDescent="0.25">
      <c r="A11" s="85">
        <v>5</v>
      </c>
      <c r="B11" s="59" t="s">
        <v>101</v>
      </c>
      <c r="C11" s="60" t="s">
        <v>106</v>
      </c>
      <c r="D11" s="71">
        <v>34445</v>
      </c>
      <c r="E11" s="63"/>
    </row>
    <row r="12" spans="1:5" s="43" customFormat="1" x14ac:dyDescent="0.25">
      <c r="A12" s="86">
        <f>A11+1</f>
        <v>6</v>
      </c>
      <c r="B12" s="64" t="s">
        <v>144</v>
      </c>
      <c r="C12" s="65" t="s">
        <v>102</v>
      </c>
      <c r="D12" s="188">
        <f>IF(D8-300000&lt;0,0,(D8-300000)*0.01)</f>
        <v>33000</v>
      </c>
      <c r="E12" s="75"/>
    </row>
    <row r="13" spans="1:5" s="43" customFormat="1" ht="16.5" thickBot="1" x14ac:dyDescent="0.3">
      <c r="A13" s="189">
        <v>7</v>
      </c>
      <c r="B13" s="190" t="s">
        <v>145</v>
      </c>
      <c r="C13" s="191" t="s">
        <v>102</v>
      </c>
      <c r="D13" s="194">
        <f>IF((D8-D7-300000)&lt;0,0,(D8-D7-300000)*0.01)</f>
        <v>25318.2</v>
      </c>
      <c r="E13" s="195"/>
    </row>
    <row r="14" spans="1:5" s="47" customFormat="1" ht="19.5" thickBot="1" x14ac:dyDescent="0.35">
      <c r="A14" s="88">
        <f>A12+1</f>
        <v>7</v>
      </c>
      <c r="B14" s="91" t="s">
        <v>107</v>
      </c>
      <c r="C14" s="92"/>
      <c r="D14" s="93">
        <f>IF(D15&lt;D16,D10+D11+D12,D10+D11+D13)</f>
        <v>76211</v>
      </c>
      <c r="E14" s="94"/>
    </row>
    <row r="15" spans="1:5" ht="16.5" thickBot="1" x14ac:dyDescent="0.3">
      <c r="A15" s="88">
        <v>8</v>
      </c>
      <c r="B15" s="76" t="s">
        <v>146</v>
      </c>
      <c r="C15" s="77">
        <v>0.06</v>
      </c>
      <c r="D15" s="78">
        <f>IF((D8*0.06-D10-D11)&lt;0,0,D8*0.06-D10-D11)</f>
        <v>172789</v>
      </c>
      <c r="E15" s="79" t="s">
        <v>103</v>
      </c>
    </row>
    <row r="16" spans="1:5" ht="16.5" thickBot="1" x14ac:dyDescent="0.3">
      <c r="A16" s="189"/>
      <c r="B16" s="190" t="s">
        <v>147</v>
      </c>
      <c r="C16" s="191">
        <v>0.15</v>
      </c>
      <c r="D16" s="192">
        <f>IF(D8*0.01&gt;(D8-D7-D10-D11)*0.15,D8*0.01,(D8-D7-D10-D11)*0.15)</f>
        <v>418291.35</v>
      </c>
      <c r="E16" s="193" t="s">
        <v>143</v>
      </c>
    </row>
    <row r="17" spans="1:5" s="47" customFormat="1" ht="18.75" x14ac:dyDescent="0.3">
      <c r="A17" s="85">
        <v>9</v>
      </c>
      <c r="B17" s="95" t="s">
        <v>148</v>
      </c>
      <c r="C17" s="96" t="s">
        <v>85</v>
      </c>
      <c r="D17" s="97">
        <f>IF(D15&lt;D16,D15-D12,IF(D8*0.01&gt;(D8-D7-D10-D11)*0.15,D8*0.01,(D8-D7-D10-D11-A13)*0.15))</f>
        <v>139789</v>
      </c>
      <c r="E17" s="98"/>
    </row>
    <row r="18" spans="1:5" x14ac:dyDescent="0.25">
      <c r="A18" s="89"/>
      <c r="B18" s="99" t="s">
        <v>108</v>
      </c>
      <c r="C18" s="60"/>
      <c r="D18" s="61"/>
      <c r="E18" s="59"/>
    </row>
    <row r="19" spans="1:5" x14ac:dyDescent="0.25">
      <c r="B19" s="52"/>
      <c r="C19" s="50"/>
      <c r="D19" s="51"/>
      <c r="E19" s="52"/>
    </row>
    <row r="20" spans="1:5" ht="18.75" x14ac:dyDescent="0.3">
      <c r="B20" s="293" t="s">
        <v>271</v>
      </c>
      <c r="C20" s="50"/>
      <c r="D20" s="51"/>
      <c r="E20" s="52"/>
    </row>
    <row r="21" spans="1:5" ht="18.75" x14ac:dyDescent="0.3">
      <c r="B21" s="293" t="s">
        <v>272</v>
      </c>
      <c r="C21" s="50"/>
      <c r="D21" s="51"/>
      <c r="E21" s="52"/>
    </row>
    <row r="22" spans="1:5" x14ac:dyDescent="0.25">
      <c r="B22" s="52"/>
      <c r="C22" s="50"/>
      <c r="D22" s="51"/>
      <c r="E22" s="52"/>
    </row>
    <row r="23" spans="1:5" x14ac:dyDescent="0.25">
      <c r="B23" s="52"/>
      <c r="C23" s="50"/>
      <c r="D23" s="51"/>
      <c r="E23" s="52"/>
    </row>
    <row r="24" spans="1:5" x14ac:dyDescent="0.25">
      <c r="B24" s="52"/>
      <c r="C24" s="50"/>
      <c r="D24" s="51"/>
      <c r="E24" s="52"/>
    </row>
    <row r="25" spans="1:5" x14ac:dyDescent="0.25">
      <c r="B25" s="52"/>
      <c r="C25" s="50"/>
      <c r="D25" s="51"/>
      <c r="E25" s="52"/>
    </row>
    <row r="26" spans="1:5" x14ac:dyDescent="0.25">
      <c r="B26" s="52"/>
      <c r="C26" s="50"/>
      <c r="D26" s="51"/>
      <c r="E26" s="52"/>
    </row>
    <row r="27" spans="1:5" x14ac:dyDescent="0.25">
      <c r="B27" s="52"/>
      <c r="C27" s="50"/>
      <c r="D27" s="51"/>
      <c r="E27" s="52"/>
    </row>
    <row r="28" spans="1:5" x14ac:dyDescent="0.25">
      <c r="B28" s="52"/>
      <c r="C28" s="50"/>
      <c r="D28" s="51"/>
      <c r="E28" s="52"/>
    </row>
    <row r="29" spans="1:5" x14ac:dyDescent="0.25">
      <c r="B29" s="52"/>
      <c r="C29" s="50"/>
      <c r="D29" s="51"/>
      <c r="E29" s="52"/>
    </row>
    <row r="30" spans="1:5" x14ac:dyDescent="0.25">
      <c r="B30" s="52"/>
      <c r="C30" s="50"/>
      <c r="D30" s="51"/>
      <c r="E30" s="52"/>
    </row>
    <row r="31" spans="1:5" x14ac:dyDescent="0.25">
      <c r="B31" s="52"/>
      <c r="C31" s="50"/>
      <c r="D31" s="51"/>
      <c r="E31" s="52"/>
    </row>
    <row r="32" spans="1:5" x14ac:dyDescent="0.25">
      <c r="B32" s="52"/>
      <c r="C32" s="50"/>
      <c r="D32" s="51"/>
      <c r="E32" s="52"/>
    </row>
    <row r="33" spans="2:5" x14ac:dyDescent="0.25">
      <c r="B33" s="52"/>
      <c r="C33" s="50"/>
      <c r="D33" s="51"/>
      <c r="E33" s="52"/>
    </row>
    <row r="34" spans="2:5" x14ac:dyDescent="0.25">
      <c r="B34" s="52"/>
      <c r="C34" s="50"/>
      <c r="D34" s="51"/>
      <c r="E34" s="52"/>
    </row>
    <row r="35" spans="2:5" x14ac:dyDescent="0.25">
      <c r="B35" s="52"/>
      <c r="C35" s="50"/>
      <c r="D35" s="51"/>
      <c r="E35" s="52"/>
    </row>
    <row r="36" spans="2:5" x14ac:dyDescent="0.25">
      <c r="B36" s="52"/>
      <c r="C36" s="50"/>
      <c r="D36" s="51"/>
      <c r="E36" s="52"/>
    </row>
    <row r="37" spans="2:5" x14ac:dyDescent="0.25">
      <c r="B37" s="52"/>
      <c r="C37" s="50"/>
      <c r="D37" s="51"/>
      <c r="E37" s="52"/>
    </row>
    <row r="38" spans="2:5" x14ac:dyDescent="0.25">
      <c r="B38" s="52"/>
      <c r="C38" s="50"/>
      <c r="D38" s="51"/>
      <c r="E38" s="52"/>
    </row>
    <row r="39" spans="2:5" x14ac:dyDescent="0.25">
      <c r="B39" s="52"/>
      <c r="C39" s="50"/>
      <c r="D39" s="51"/>
      <c r="E39" s="52"/>
    </row>
    <row r="40" spans="2:5" x14ac:dyDescent="0.25">
      <c r="B40" s="52"/>
      <c r="C40" s="50"/>
      <c r="D40" s="51"/>
      <c r="E40" s="52"/>
    </row>
    <row r="41" spans="2:5" x14ac:dyDescent="0.25">
      <c r="B41" s="52"/>
      <c r="C41" s="50"/>
      <c r="D41" s="51"/>
      <c r="E41" s="52"/>
    </row>
    <row r="42" spans="2:5" x14ac:dyDescent="0.25">
      <c r="B42" s="52"/>
      <c r="C42" s="50"/>
      <c r="D42" s="51"/>
      <c r="E42" s="52"/>
    </row>
    <row r="43" spans="2:5" x14ac:dyDescent="0.25">
      <c r="B43" s="52"/>
      <c r="C43" s="50"/>
      <c r="D43" s="51"/>
      <c r="E43" s="52"/>
    </row>
    <row r="44" spans="2:5" x14ac:dyDescent="0.25">
      <c r="B44" s="52"/>
      <c r="C44" s="50"/>
      <c r="D44" s="51"/>
      <c r="E44" s="52"/>
    </row>
  </sheetData>
  <mergeCells count="1">
    <mergeCell ref="B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P6" sqref="P6:Q13"/>
    </sheetView>
  </sheetViews>
  <sheetFormatPr defaultRowHeight="15" x14ac:dyDescent="0.25"/>
  <cols>
    <col min="1" max="1" width="5" customWidth="1"/>
    <col min="2" max="2" width="33" customWidth="1"/>
    <col min="3" max="3" width="13.28515625" customWidth="1"/>
    <col min="4" max="15" width="12.140625" customWidth="1"/>
    <col min="16" max="16" width="11.28515625" customWidth="1"/>
    <col min="17" max="17" width="10" customWidth="1"/>
    <col min="211" max="211" width="37.85546875" customWidth="1"/>
    <col min="212" max="212" width="10.28515625" customWidth="1"/>
    <col min="213" max="213" width="8.7109375" customWidth="1"/>
    <col min="214" max="214" width="10.7109375" customWidth="1"/>
    <col min="215" max="216" width="8.7109375" customWidth="1"/>
    <col min="217" max="217" width="10.5703125" customWidth="1"/>
    <col min="218" max="219" width="8.7109375" customWidth="1"/>
    <col min="220" max="220" width="9.7109375" customWidth="1"/>
    <col min="221" max="222" width="8.7109375" customWidth="1"/>
    <col min="223" max="223" width="10.28515625" customWidth="1"/>
    <col min="224" max="225" width="8.7109375" customWidth="1"/>
    <col min="226" max="226" width="10.7109375" customWidth="1"/>
    <col min="227" max="228" width="8.7109375" customWidth="1"/>
    <col min="229" max="229" width="10.7109375" customWidth="1"/>
    <col min="230" max="231" width="8.7109375" customWidth="1"/>
    <col min="232" max="232" width="10" customWidth="1"/>
    <col min="233" max="234" width="8.7109375" customWidth="1"/>
    <col min="235" max="235" width="9.42578125" customWidth="1"/>
    <col min="236" max="237" width="8.7109375" customWidth="1"/>
    <col min="238" max="238" width="10" customWidth="1"/>
    <col min="239" max="240" width="8.7109375" customWidth="1"/>
    <col min="241" max="241" width="10.42578125" customWidth="1"/>
    <col min="242" max="243" width="8.7109375" customWidth="1"/>
    <col min="244" max="244" width="9.5703125" customWidth="1"/>
    <col min="247" max="247" width="11.42578125" customWidth="1"/>
    <col min="250" max="250" width="11.5703125" customWidth="1"/>
    <col min="253" max="253" width="11.28515625" customWidth="1"/>
    <col min="256" max="256" width="11.85546875" customWidth="1"/>
    <col min="259" max="259" width="11.140625" customWidth="1"/>
    <col min="467" max="467" width="37.85546875" customWidth="1"/>
    <col min="468" max="468" width="10.28515625" customWidth="1"/>
    <col min="469" max="469" width="8.7109375" customWidth="1"/>
    <col min="470" max="470" width="10.7109375" customWidth="1"/>
    <col min="471" max="472" width="8.7109375" customWidth="1"/>
    <col min="473" max="473" width="10.5703125" customWidth="1"/>
    <col min="474" max="475" width="8.7109375" customWidth="1"/>
    <col min="476" max="476" width="9.7109375" customWidth="1"/>
    <col min="477" max="478" width="8.7109375" customWidth="1"/>
    <col min="479" max="479" width="10.28515625" customWidth="1"/>
    <col min="480" max="481" width="8.7109375" customWidth="1"/>
    <col min="482" max="482" width="10.7109375" customWidth="1"/>
    <col min="483" max="484" width="8.7109375" customWidth="1"/>
    <col min="485" max="485" width="10.7109375" customWidth="1"/>
    <col min="486" max="487" width="8.7109375" customWidth="1"/>
    <col min="488" max="488" width="10" customWidth="1"/>
    <col min="489" max="490" width="8.7109375" customWidth="1"/>
    <col min="491" max="491" width="9.42578125" customWidth="1"/>
    <col min="492" max="493" width="8.7109375" customWidth="1"/>
    <col min="494" max="494" width="10" customWidth="1"/>
    <col min="495" max="496" width="8.7109375" customWidth="1"/>
    <col min="497" max="497" width="10.42578125" customWidth="1"/>
    <col min="498" max="499" width="8.7109375" customWidth="1"/>
    <col min="500" max="500" width="9.5703125" customWidth="1"/>
    <col min="503" max="503" width="11.42578125" customWidth="1"/>
    <col min="506" max="506" width="11.5703125" customWidth="1"/>
    <col min="509" max="509" width="11.28515625" customWidth="1"/>
    <col min="512" max="512" width="11.85546875" customWidth="1"/>
    <col min="515" max="515" width="11.140625" customWidth="1"/>
    <col min="723" max="723" width="37.85546875" customWidth="1"/>
    <col min="724" max="724" width="10.28515625" customWidth="1"/>
    <col min="725" max="725" width="8.7109375" customWidth="1"/>
    <col min="726" max="726" width="10.7109375" customWidth="1"/>
    <col min="727" max="728" width="8.7109375" customWidth="1"/>
    <col min="729" max="729" width="10.5703125" customWidth="1"/>
    <col min="730" max="731" width="8.7109375" customWidth="1"/>
    <col min="732" max="732" width="9.7109375" customWidth="1"/>
    <col min="733" max="734" width="8.7109375" customWidth="1"/>
    <col min="735" max="735" width="10.28515625" customWidth="1"/>
    <col min="736" max="737" width="8.7109375" customWidth="1"/>
    <col min="738" max="738" width="10.7109375" customWidth="1"/>
    <col min="739" max="740" width="8.7109375" customWidth="1"/>
    <col min="741" max="741" width="10.7109375" customWidth="1"/>
    <col min="742" max="743" width="8.7109375" customWidth="1"/>
    <col min="744" max="744" width="10" customWidth="1"/>
    <col min="745" max="746" width="8.7109375" customWidth="1"/>
    <col min="747" max="747" width="9.42578125" customWidth="1"/>
    <col min="748" max="749" width="8.7109375" customWidth="1"/>
    <col min="750" max="750" width="10" customWidth="1"/>
    <col min="751" max="752" width="8.7109375" customWidth="1"/>
    <col min="753" max="753" width="10.42578125" customWidth="1"/>
    <col min="754" max="755" width="8.7109375" customWidth="1"/>
    <col min="756" max="756" width="9.5703125" customWidth="1"/>
    <col min="759" max="759" width="11.42578125" customWidth="1"/>
    <col min="762" max="762" width="11.5703125" customWidth="1"/>
    <col min="765" max="765" width="11.28515625" customWidth="1"/>
    <col min="768" max="768" width="11.85546875" customWidth="1"/>
    <col min="771" max="771" width="11.140625" customWidth="1"/>
    <col min="979" max="979" width="37.85546875" customWidth="1"/>
    <col min="980" max="980" width="10.28515625" customWidth="1"/>
    <col min="981" max="981" width="8.7109375" customWidth="1"/>
    <col min="982" max="982" width="10.7109375" customWidth="1"/>
    <col min="983" max="984" width="8.7109375" customWidth="1"/>
    <col min="985" max="985" width="10.5703125" customWidth="1"/>
    <col min="986" max="987" width="8.7109375" customWidth="1"/>
    <col min="988" max="988" width="9.7109375" customWidth="1"/>
    <col min="989" max="990" width="8.7109375" customWidth="1"/>
    <col min="991" max="991" width="10.28515625" customWidth="1"/>
    <col min="992" max="993" width="8.7109375" customWidth="1"/>
    <col min="994" max="994" width="10.7109375" customWidth="1"/>
    <col min="995" max="996" width="8.7109375" customWidth="1"/>
    <col min="997" max="997" width="10.7109375" customWidth="1"/>
    <col min="998" max="999" width="8.7109375" customWidth="1"/>
    <col min="1000" max="1000" width="10" customWidth="1"/>
    <col min="1001" max="1002" width="8.7109375" customWidth="1"/>
    <col min="1003" max="1003" width="9.42578125" customWidth="1"/>
    <col min="1004" max="1005" width="8.7109375" customWidth="1"/>
    <col min="1006" max="1006" width="10" customWidth="1"/>
    <col min="1007" max="1008" width="8.7109375" customWidth="1"/>
    <col min="1009" max="1009" width="10.42578125" customWidth="1"/>
    <col min="1010" max="1011" width="8.7109375" customWidth="1"/>
    <col min="1012" max="1012" width="9.5703125" customWidth="1"/>
    <col min="1015" max="1015" width="11.42578125" customWidth="1"/>
    <col min="1018" max="1018" width="11.5703125" customWidth="1"/>
    <col min="1021" max="1021" width="11.28515625" customWidth="1"/>
    <col min="1024" max="1024" width="11.85546875" customWidth="1"/>
    <col min="1027" max="1027" width="11.140625" customWidth="1"/>
    <col min="1235" max="1235" width="37.85546875" customWidth="1"/>
    <col min="1236" max="1236" width="10.28515625" customWidth="1"/>
    <col min="1237" max="1237" width="8.7109375" customWidth="1"/>
    <col min="1238" max="1238" width="10.7109375" customWidth="1"/>
    <col min="1239" max="1240" width="8.7109375" customWidth="1"/>
    <col min="1241" max="1241" width="10.5703125" customWidth="1"/>
    <col min="1242" max="1243" width="8.7109375" customWidth="1"/>
    <col min="1244" max="1244" width="9.7109375" customWidth="1"/>
    <col min="1245" max="1246" width="8.7109375" customWidth="1"/>
    <col min="1247" max="1247" width="10.28515625" customWidth="1"/>
    <col min="1248" max="1249" width="8.7109375" customWidth="1"/>
    <col min="1250" max="1250" width="10.7109375" customWidth="1"/>
    <col min="1251" max="1252" width="8.7109375" customWidth="1"/>
    <col min="1253" max="1253" width="10.7109375" customWidth="1"/>
    <col min="1254" max="1255" width="8.7109375" customWidth="1"/>
    <col min="1256" max="1256" width="10" customWidth="1"/>
    <col min="1257" max="1258" width="8.7109375" customWidth="1"/>
    <col min="1259" max="1259" width="9.42578125" customWidth="1"/>
    <col min="1260" max="1261" width="8.7109375" customWidth="1"/>
    <col min="1262" max="1262" width="10" customWidth="1"/>
    <col min="1263" max="1264" width="8.7109375" customWidth="1"/>
    <col min="1265" max="1265" width="10.42578125" customWidth="1"/>
    <col min="1266" max="1267" width="8.7109375" customWidth="1"/>
    <col min="1268" max="1268" width="9.5703125" customWidth="1"/>
    <col min="1271" max="1271" width="11.42578125" customWidth="1"/>
    <col min="1274" max="1274" width="11.5703125" customWidth="1"/>
    <col min="1277" max="1277" width="11.28515625" customWidth="1"/>
    <col min="1280" max="1280" width="11.85546875" customWidth="1"/>
    <col min="1283" max="1283" width="11.140625" customWidth="1"/>
    <col min="1491" max="1491" width="37.85546875" customWidth="1"/>
    <col min="1492" max="1492" width="10.28515625" customWidth="1"/>
    <col min="1493" max="1493" width="8.7109375" customWidth="1"/>
    <col min="1494" max="1494" width="10.7109375" customWidth="1"/>
    <col min="1495" max="1496" width="8.7109375" customWidth="1"/>
    <col min="1497" max="1497" width="10.5703125" customWidth="1"/>
    <col min="1498" max="1499" width="8.7109375" customWidth="1"/>
    <col min="1500" max="1500" width="9.7109375" customWidth="1"/>
    <col min="1501" max="1502" width="8.7109375" customWidth="1"/>
    <col min="1503" max="1503" width="10.28515625" customWidth="1"/>
    <col min="1504" max="1505" width="8.7109375" customWidth="1"/>
    <col min="1506" max="1506" width="10.7109375" customWidth="1"/>
    <col min="1507" max="1508" width="8.7109375" customWidth="1"/>
    <col min="1509" max="1509" width="10.7109375" customWidth="1"/>
    <col min="1510" max="1511" width="8.7109375" customWidth="1"/>
    <col min="1512" max="1512" width="10" customWidth="1"/>
    <col min="1513" max="1514" width="8.7109375" customWidth="1"/>
    <col min="1515" max="1515" width="9.42578125" customWidth="1"/>
    <col min="1516" max="1517" width="8.7109375" customWidth="1"/>
    <col min="1518" max="1518" width="10" customWidth="1"/>
    <col min="1519" max="1520" width="8.7109375" customWidth="1"/>
    <col min="1521" max="1521" width="10.42578125" customWidth="1"/>
    <col min="1522" max="1523" width="8.7109375" customWidth="1"/>
    <col min="1524" max="1524" width="9.5703125" customWidth="1"/>
    <col min="1527" max="1527" width="11.42578125" customWidth="1"/>
    <col min="1530" max="1530" width="11.5703125" customWidth="1"/>
    <col min="1533" max="1533" width="11.28515625" customWidth="1"/>
    <col min="1536" max="1536" width="11.85546875" customWidth="1"/>
    <col min="1539" max="1539" width="11.140625" customWidth="1"/>
    <col min="1747" max="1747" width="37.85546875" customWidth="1"/>
    <col min="1748" max="1748" width="10.28515625" customWidth="1"/>
    <col min="1749" max="1749" width="8.7109375" customWidth="1"/>
    <col min="1750" max="1750" width="10.7109375" customWidth="1"/>
    <col min="1751" max="1752" width="8.7109375" customWidth="1"/>
    <col min="1753" max="1753" width="10.5703125" customWidth="1"/>
    <col min="1754" max="1755" width="8.7109375" customWidth="1"/>
    <col min="1756" max="1756" width="9.7109375" customWidth="1"/>
    <col min="1757" max="1758" width="8.7109375" customWidth="1"/>
    <col min="1759" max="1759" width="10.28515625" customWidth="1"/>
    <col min="1760" max="1761" width="8.7109375" customWidth="1"/>
    <col min="1762" max="1762" width="10.7109375" customWidth="1"/>
    <col min="1763" max="1764" width="8.7109375" customWidth="1"/>
    <col min="1765" max="1765" width="10.7109375" customWidth="1"/>
    <col min="1766" max="1767" width="8.7109375" customWidth="1"/>
    <col min="1768" max="1768" width="10" customWidth="1"/>
    <col min="1769" max="1770" width="8.7109375" customWidth="1"/>
    <col min="1771" max="1771" width="9.42578125" customWidth="1"/>
    <col min="1772" max="1773" width="8.7109375" customWidth="1"/>
    <col min="1774" max="1774" width="10" customWidth="1"/>
    <col min="1775" max="1776" width="8.7109375" customWidth="1"/>
    <col min="1777" max="1777" width="10.42578125" customWidth="1"/>
    <col min="1778" max="1779" width="8.7109375" customWidth="1"/>
    <col min="1780" max="1780" width="9.5703125" customWidth="1"/>
    <col min="1783" max="1783" width="11.42578125" customWidth="1"/>
    <col min="1786" max="1786" width="11.5703125" customWidth="1"/>
    <col min="1789" max="1789" width="11.28515625" customWidth="1"/>
    <col min="1792" max="1792" width="11.85546875" customWidth="1"/>
    <col min="1795" max="1795" width="11.140625" customWidth="1"/>
    <col min="2003" max="2003" width="37.85546875" customWidth="1"/>
    <col min="2004" max="2004" width="10.28515625" customWidth="1"/>
    <col min="2005" max="2005" width="8.7109375" customWidth="1"/>
    <col min="2006" max="2006" width="10.7109375" customWidth="1"/>
    <col min="2007" max="2008" width="8.7109375" customWidth="1"/>
    <col min="2009" max="2009" width="10.5703125" customWidth="1"/>
    <col min="2010" max="2011" width="8.7109375" customWidth="1"/>
    <col min="2012" max="2012" width="9.7109375" customWidth="1"/>
    <col min="2013" max="2014" width="8.7109375" customWidth="1"/>
    <col min="2015" max="2015" width="10.28515625" customWidth="1"/>
    <col min="2016" max="2017" width="8.7109375" customWidth="1"/>
    <col min="2018" max="2018" width="10.7109375" customWidth="1"/>
    <col min="2019" max="2020" width="8.7109375" customWidth="1"/>
    <col min="2021" max="2021" width="10.7109375" customWidth="1"/>
    <col min="2022" max="2023" width="8.7109375" customWidth="1"/>
    <col min="2024" max="2024" width="10" customWidth="1"/>
    <col min="2025" max="2026" width="8.7109375" customWidth="1"/>
    <col min="2027" max="2027" width="9.42578125" customWidth="1"/>
    <col min="2028" max="2029" width="8.7109375" customWidth="1"/>
    <col min="2030" max="2030" width="10" customWidth="1"/>
    <col min="2031" max="2032" width="8.7109375" customWidth="1"/>
    <col min="2033" max="2033" width="10.42578125" customWidth="1"/>
    <col min="2034" max="2035" width="8.7109375" customWidth="1"/>
    <col min="2036" max="2036" width="9.5703125" customWidth="1"/>
    <col min="2039" max="2039" width="11.42578125" customWidth="1"/>
    <col min="2042" max="2042" width="11.5703125" customWidth="1"/>
    <col min="2045" max="2045" width="11.28515625" customWidth="1"/>
    <col min="2048" max="2048" width="11.85546875" customWidth="1"/>
    <col min="2051" max="2051" width="11.140625" customWidth="1"/>
    <col min="2259" max="2259" width="37.85546875" customWidth="1"/>
    <col min="2260" max="2260" width="10.28515625" customWidth="1"/>
    <col min="2261" max="2261" width="8.7109375" customWidth="1"/>
    <col min="2262" max="2262" width="10.7109375" customWidth="1"/>
    <col min="2263" max="2264" width="8.7109375" customWidth="1"/>
    <col min="2265" max="2265" width="10.5703125" customWidth="1"/>
    <col min="2266" max="2267" width="8.7109375" customWidth="1"/>
    <col min="2268" max="2268" width="9.7109375" customWidth="1"/>
    <col min="2269" max="2270" width="8.7109375" customWidth="1"/>
    <col min="2271" max="2271" width="10.28515625" customWidth="1"/>
    <col min="2272" max="2273" width="8.7109375" customWidth="1"/>
    <col min="2274" max="2274" width="10.7109375" customWidth="1"/>
    <col min="2275" max="2276" width="8.7109375" customWidth="1"/>
    <col min="2277" max="2277" width="10.7109375" customWidth="1"/>
    <col min="2278" max="2279" width="8.7109375" customWidth="1"/>
    <col min="2280" max="2280" width="10" customWidth="1"/>
    <col min="2281" max="2282" width="8.7109375" customWidth="1"/>
    <col min="2283" max="2283" width="9.42578125" customWidth="1"/>
    <col min="2284" max="2285" width="8.7109375" customWidth="1"/>
    <col min="2286" max="2286" width="10" customWidth="1"/>
    <col min="2287" max="2288" width="8.7109375" customWidth="1"/>
    <col min="2289" max="2289" width="10.42578125" customWidth="1"/>
    <col min="2290" max="2291" width="8.7109375" customWidth="1"/>
    <col min="2292" max="2292" width="9.5703125" customWidth="1"/>
    <col min="2295" max="2295" width="11.42578125" customWidth="1"/>
    <col min="2298" max="2298" width="11.5703125" customWidth="1"/>
    <col min="2301" max="2301" width="11.28515625" customWidth="1"/>
    <col min="2304" max="2304" width="11.85546875" customWidth="1"/>
    <col min="2307" max="2307" width="11.140625" customWidth="1"/>
    <col min="2515" max="2515" width="37.85546875" customWidth="1"/>
    <col min="2516" max="2516" width="10.28515625" customWidth="1"/>
    <col min="2517" max="2517" width="8.7109375" customWidth="1"/>
    <col min="2518" max="2518" width="10.7109375" customWidth="1"/>
    <col min="2519" max="2520" width="8.7109375" customWidth="1"/>
    <col min="2521" max="2521" width="10.5703125" customWidth="1"/>
    <col min="2522" max="2523" width="8.7109375" customWidth="1"/>
    <col min="2524" max="2524" width="9.7109375" customWidth="1"/>
    <col min="2525" max="2526" width="8.7109375" customWidth="1"/>
    <col min="2527" max="2527" width="10.28515625" customWidth="1"/>
    <col min="2528" max="2529" width="8.7109375" customWidth="1"/>
    <col min="2530" max="2530" width="10.7109375" customWidth="1"/>
    <col min="2531" max="2532" width="8.7109375" customWidth="1"/>
    <col min="2533" max="2533" width="10.7109375" customWidth="1"/>
    <col min="2534" max="2535" width="8.7109375" customWidth="1"/>
    <col min="2536" max="2536" width="10" customWidth="1"/>
    <col min="2537" max="2538" width="8.7109375" customWidth="1"/>
    <col min="2539" max="2539" width="9.42578125" customWidth="1"/>
    <col min="2540" max="2541" width="8.7109375" customWidth="1"/>
    <col min="2542" max="2542" width="10" customWidth="1"/>
    <col min="2543" max="2544" width="8.7109375" customWidth="1"/>
    <col min="2545" max="2545" width="10.42578125" customWidth="1"/>
    <col min="2546" max="2547" width="8.7109375" customWidth="1"/>
    <col min="2548" max="2548" width="9.5703125" customWidth="1"/>
    <col min="2551" max="2551" width="11.42578125" customWidth="1"/>
    <col min="2554" max="2554" width="11.5703125" customWidth="1"/>
    <col min="2557" max="2557" width="11.28515625" customWidth="1"/>
    <col min="2560" max="2560" width="11.85546875" customWidth="1"/>
    <col min="2563" max="2563" width="11.140625" customWidth="1"/>
    <col min="2771" max="2771" width="37.85546875" customWidth="1"/>
    <col min="2772" max="2772" width="10.28515625" customWidth="1"/>
    <col min="2773" max="2773" width="8.7109375" customWidth="1"/>
    <col min="2774" max="2774" width="10.7109375" customWidth="1"/>
    <col min="2775" max="2776" width="8.7109375" customWidth="1"/>
    <col min="2777" max="2777" width="10.5703125" customWidth="1"/>
    <col min="2778" max="2779" width="8.7109375" customWidth="1"/>
    <col min="2780" max="2780" width="9.7109375" customWidth="1"/>
    <col min="2781" max="2782" width="8.7109375" customWidth="1"/>
    <col min="2783" max="2783" width="10.28515625" customWidth="1"/>
    <col min="2784" max="2785" width="8.7109375" customWidth="1"/>
    <col min="2786" max="2786" width="10.7109375" customWidth="1"/>
    <col min="2787" max="2788" width="8.7109375" customWidth="1"/>
    <col min="2789" max="2789" width="10.7109375" customWidth="1"/>
    <col min="2790" max="2791" width="8.7109375" customWidth="1"/>
    <col min="2792" max="2792" width="10" customWidth="1"/>
    <col min="2793" max="2794" width="8.7109375" customWidth="1"/>
    <col min="2795" max="2795" width="9.42578125" customWidth="1"/>
    <col min="2796" max="2797" width="8.7109375" customWidth="1"/>
    <col min="2798" max="2798" width="10" customWidth="1"/>
    <col min="2799" max="2800" width="8.7109375" customWidth="1"/>
    <col min="2801" max="2801" width="10.42578125" customWidth="1"/>
    <col min="2802" max="2803" width="8.7109375" customWidth="1"/>
    <col min="2804" max="2804" width="9.5703125" customWidth="1"/>
    <col min="2807" max="2807" width="11.42578125" customWidth="1"/>
    <col min="2810" max="2810" width="11.5703125" customWidth="1"/>
    <col min="2813" max="2813" width="11.28515625" customWidth="1"/>
    <col min="2816" max="2816" width="11.85546875" customWidth="1"/>
    <col min="2819" max="2819" width="11.140625" customWidth="1"/>
    <col min="3027" max="3027" width="37.85546875" customWidth="1"/>
    <col min="3028" max="3028" width="10.28515625" customWidth="1"/>
    <col min="3029" max="3029" width="8.7109375" customWidth="1"/>
    <col min="3030" max="3030" width="10.7109375" customWidth="1"/>
    <col min="3031" max="3032" width="8.7109375" customWidth="1"/>
    <col min="3033" max="3033" width="10.5703125" customWidth="1"/>
    <col min="3034" max="3035" width="8.7109375" customWidth="1"/>
    <col min="3036" max="3036" width="9.7109375" customWidth="1"/>
    <col min="3037" max="3038" width="8.7109375" customWidth="1"/>
    <col min="3039" max="3039" width="10.28515625" customWidth="1"/>
    <col min="3040" max="3041" width="8.7109375" customWidth="1"/>
    <col min="3042" max="3042" width="10.7109375" customWidth="1"/>
    <col min="3043" max="3044" width="8.7109375" customWidth="1"/>
    <col min="3045" max="3045" width="10.7109375" customWidth="1"/>
    <col min="3046" max="3047" width="8.7109375" customWidth="1"/>
    <col min="3048" max="3048" width="10" customWidth="1"/>
    <col min="3049" max="3050" width="8.7109375" customWidth="1"/>
    <col min="3051" max="3051" width="9.42578125" customWidth="1"/>
    <col min="3052" max="3053" width="8.7109375" customWidth="1"/>
    <col min="3054" max="3054" width="10" customWidth="1"/>
    <col min="3055" max="3056" width="8.7109375" customWidth="1"/>
    <col min="3057" max="3057" width="10.42578125" customWidth="1"/>
    <col min="3058" max="3059" width="8.7109375" customWidth="1"/>
    <col min="3060" max="3060" width="9.5703125" customWidth="1"/>
    <col min="3063" max="3063" width="11.42578125" customWidth="1"/>
    <col min="3066" max="3066" width="11.5703125" customWidth="1"/>
    <col min="3069" max="3069" width="11.28515625" customWidth="1"/>
    <col min="3072" max="3072" width="11.85546875" customWidth="1"/>
    <col min="3075" max="3075" width="11.140625" customWidth="1"/>
    <col min="3283" max="3283" width="37.85546875" customWidth="1"/>
    <col min="3284" max="3284" width="10.28515625" customWidth="1"/>
    <col min="3285" max="3285" width="8.7109375" customWidth="1"/>
    <col min="3286" max="3286" width="10.7109375" customWidth="1"/>
    <col min="3287" max="3288" width="8.7109375" customWidth="1"/>
    <col min="3289" max="3289" width="10.5703125" customWidth="1"/>
    <col min="3290" max="3291" width="8.7109375" customWidth="1"/>
    <col min="3292" max="3292" width="9.7109375" customWidth="1"/>
    <col min="3293" max="3294" width="8.7109375" customWidth="1"/>
    <col min="3295" max="3295" width="10.28515625" customWidth="1"/>
    <col min="3296" max="3297" width="8.7109375" customWidth="1"/>
    <col min="3298" max="3298" width="10.7109375" customWidth="1"/>
    <col min="3299" max="3300" width="8.7109375" customWidth="1"/>
    <col min="3301" max="3301" width="10.7109375" customWidth="1"/>
    <col min="3302" max="3303" width="8.7109375" customWidth="1"/>
    <col min="3304" max="3304" width="10" customWidth="1"/>
    <col min="3305" max="3306" width="8.7109375" customWidth="1"/>
    <col min="3307" max="3307" width="9.42578125" customWidth="1"/>
    <col min="3308" max="3309" width="8.7109375" customWidth="1"/>
    <col min="3310" max="3310" width="10" customWidth="1"/>
    <col min="3311" max="3312" width="8.7109375" customWidth="1"/>
    <col min="3313" max="3313" width="10.42578125" customWidth="1"/>
    <col min="3314" max="3315" width="8.7109375" customWidth="1"/>
    <col min="3316" max="3316" width="9.5703125" customWidth="1"/>
    <col min="3319" max="3319" width="11.42578125" customWidth="1"/>
    <col min="3322" max="3322" width="11.5703125" customWidth="1"/>
    <col min="3325" max="3325" width="11.28515625" customWidth="1"/>
    <col min="3328" max="3328" width="11.85546875" customWidth="1"/>
    <col min="3331" max="3331" width="11.140625" customWidth="1"/>
    <col min="3539" max="3539" width="37.85546875" customWidth="1"/>
    <col min="3540" max="3540" width="10.28515625" customWidth="1"/>
    <col min="3541" max="3541" width="8.7109375" customWidth="1"/>
    <col min="3542" max="3542" width="10.7109375" customWidth="1"/>
    <col min="3543" max="3544" width="8.7109375" customWidth="1"/>
    <col min="3545" max="3545" width="10.5703125" customWidth="1"/>
    <col min="3546" max="3547" width="8.7109375" customWidth="1"/>
    <col min="3548" max="3548" width="9.7109375" customWidth="1"/>
    <col min="3549" max="3550" width="8.7109375" customWidth="1"/>
    <col min="3551" max="3551" width="10.28515625" customWidth="1"/>
    <col min="3552" max="3553" width="8.7109375" customWidth="1"/>
    <col min="3554" max="3554" width="10.7109375" customWidth="1"/>
    <col min="3555" max="3556" width="8.7109375" customWidth="1"/>
    <col min="3557" max="3557" width="10.7109375" customWidth="1"/>
    <col min="3558" max="3559" width="8.7109375" customWidth="1"/>
    <col min="3560" max="3560" width="10" customWidth="1"/>
    <col min="3561" max="3562" width="8.7109375" customWidth="1"/>
    <col min="3563" max="3563" width="9.42578125" customWidth="1"/>
    <col min="3564" max="3565" width="8.7109375" customWidth="1"/>
    <col min="3566" max="3566" width="10" customWidth="1"/>
    <col min="3567" max="3568" width="8.7109375" customWidth="1"/>
    <col min="3569" max="3569" width="10.42578125" customWidth="1"/>
    <col min="3570" max="3571" width="8.7109375" customWidth="1"/>
    <col min="3572" max="3572" width="9.5703125" customWidth="1"/>
    <col min="3575" max="3575" width="11.42578125" customWidth="1"/>
    <col min="3578" max="3578" width="11.5703125" customWidth="1"/>
    <col min="3581" max="3581" width="11.28515625" customWidth="1"/>
    <col min="3584" max="3584" width="11.85546875" customWidth="1"/>
    <col min="3587" max="3587" width="11.140625" customWidth="1"/>
    <col min="3795" max="3795" width="37.85546875" customWidth="1"/>
    <col min="3796" max="3796" width="10.28515625" customWidth="1"/>
    <col min="3797" max="3797" width="8.7109375" customWidth="1"/>
    <col min="3798" max="3798" width="10.7109375" customWidth="1"/>
    <col min="3799" max="3800" width="8.7109375" customWidth="1"/>
    <col min="3801" max="3801" width="10.5703125" customWidth="1"/>
    <col min="3802" max="3803" width="8.7109375" customWidth="1"/>
    <col min="3804" max="3804" width="9.7109375" customWidth="1"/>
    <col min="3805" max="3806" width="8.7109375" customWidth="1"/>
    <col min="3807" max="3807" width="10.28515625" customWidth="1"/>
    <col min="3808" max="3809" width="8.7109375" customWidth="1"/>
    <col min="3810" max="3810" width="10.7109375" customWidth="1"/>
    <col min="3811" max="3812" width="8.7109375" customWidth="1"/>
    <col min="3813" max="3813" width="10.7109375" customWidth="1"/>
    <col min="3814" max="3815" width="8.7109375" customWidth="1"/>
    <col min="3816" max="3816" width="10" customWidth="1"/>
    <col min="3817" max="3818" width="8.7109375" customWidth="1"/>
    <col min="3819" max="3819" width="9.42578125" customWidth="1"/>
    <col min="3820" max="3821" width="8.7109375" customWidth="1"/>
    <col min="3822" max="3822" width="10" customWidth="1"/>
    <col min="3823" max="3824" width="8.7109375" customWidth="1"/>
    <col min="3825" max="3825" width="10.42578125" customWidth="1"/>
    <col min="3826" max="3827" width="8.7109375" customWidth="1"/>
    <col min="3828" max="3828" width="9.5703125" customWidth="1"/>
    <col min="3831" max="3831" width="11.42578125" customWidth="1"/>
    <col min="3834" max="3834" width="11.5703125" customWidth="1"/>
    <col min="3837" max="3837" width="11.28515625" customWidth="1"/>
    <col min="3840" max="3840" width="11.85546875" customWidth="1"/>
    <col min="3843" max="3843" width="11.140625" customWidth="1"/>
    <col min="4051" max="4051" width="37.85546875" customWidth="1"/>
    <col min="4052" max="4052" width="10.28515625" customWidth="1"/>
    <col min="4053" max="4053" width="8.7109375" customWidth="1"/>
    <col min="4054" max="4054" width="10.7109375" customWidth="1"/>
    <col min="4055" max="4056" width="8.7109375" customWidth="1"/>
    <col min="4057" max="4057" width="10.5703125" customWidth="1"/>
    <col min="4058" max="4059" width="8.7109375" customWidth="1"/>
    <col min="4060" max="4060" width="9.7109375" customWidth="1"/>
    <col min="4061" max="4062" width="8.7109375" customWidth="1"/>
    <col min="4063" max="4063" width="10.28515625" customWidth="1"/>
    <col min="4064" max="4065" width="8.7109375" customWidth="1"/>
    <col min="4066" max="4066" width="10.7109375" customWidth="1"/>
    <col min="4067" max="4068" width="8.7109375" customWidth="1"/>
    <col min="4069" max="4069" width="10.7109375" customWidth="1"/>
    <col min="4070" max="4071" width="8.7109375" customWidth="1"/>
    <col min="4072" max="4072" width="10" customWidth="1"/>
    <col min="4073" max="4074" width="8.7109375" customWidth="1"/>
    <col min="4075" max="4075" width="9.42578125" customWidth="1"/>
    <col min="4076" max="4077" width="8.7109375" customWidth="1"/>
    <col min="4078" max="4078" width="10" customWidth="1"/>
    <col min="4079" max="4080" width="8.7109375" customWidth="1"/>
    <col min="4081" max="4081" width="10.42578125" customWidth="1"/>
    <col min="4082" max="4083" width="8.7109375" customWidth="1"/>
    <col min="4084" max="4084" width="9.5703125" customWidth="1"/>
    <col min="4087" max="4087" width="11.42578125" customWidth="1"/>
    <col min="4090" max="4090" width="11.5703125" customWidth="1"/>
    <col min="4093" max="4093" width="11.28515625" customWidth="1"/>
    <col min="4096" max="4096" width="11.85546875" customWidth="1"/>
    <col min="4099" max="4099" width="11.140625" customWidth="1"/>
    <col min="4307" max="4307" width="37.85546875" customWidth="1"/>
    <col min="4308" max="4308" width="10.28515625" customWidth="1"/>
    <col min="4309" max="4309" width="8.7109375" customWidth="1"/>
    <col min="4310" max="4310" width="10.7109375" customWidth="1"/>
    <col min="4311" max="4312" width="8.7109375" customWidth="1"/>
    <col min="4313" max="4313" width="10.5703125" customWidth="1"/>
    <col min="4314" max="4315" width="8.7109375" customWidth="1"/>
    <col min="4316" max="4316" width="9.7109375" customWidth="1"/>
    <col min="4317" max="4318" width="8.7109375" customWidth="1"/>
    <col min="4319" max="4319" width="10.28515625" customWidth="1"/>
    <col min="4320" max="4321" width="8.7109375" customWidth="1"/>
    <col min="4322" max="4322" width="10.7109375" customWidth="1"/>
    <col min="4323" max="4324" width="8.7109375" customWidth="1"/>
    <col min="4325" max="4325" width="10.7109375" customWidth="1"/>
    <col min="4326" max="4327" width="8.7109375" customWidth="1"/>
    <col min="4328" max="4328" width="10" customWidth="1"/>
    <col min="4329" max="4330" width="8.7109375" customWidth="1"/>
    <col min="4331" max="4331" width="9.42578125" customWidth="1"/>
    <col min="4332" max="4333" width="8.7109375" customWidth="1"/>
    <col min="4334" max="4334" width="10" customWidth="1"/>
    <col min="4335" max="4336" width="8.7109375" customWidth="1"/>
    <col min="4337" max="4337" width="10.42578125" customWidth="1"/>
    <col min="4338" max="4339" width="8.7109375" customWidth="1"/>
    <col min="4340" max="4340" width="9.5703125" customWidth="1"/>
    <col min="4343" max="4343" width="11.42578125" customWidth="1"/>
    <col min="4346" max="4346" width="11.5703125" customWidth="1"/>
    <col min="4349" max="4349" width="11.28515625" customWidth="1"/>
    <col min="4352" max="4352" width="11.85546875" customWidth="1"/>
    <col min="4355" max="4355" width="11.140625" customWidth="1"/>
    <col min="4563" max="4563" width="37.85546875" customWidth="1"/>
    <col min="4564" max="4564" width="10.28515625" customWidth="1"/>
    <col min="4565" max="4565" width="8.7109375" customWidth="1"/>
    <col min="4566" max="4566" width="10.7109375" customWidth="1"/>
    <col min="4567" max="4568" width="8.7109375" customWidth="1"/>
    <col min="4569" max="4569" width="10.5703125" customWidth="1"/>
    <col min="4570" max="4571" width="8.7109375" customWidth="1"/>
    <col min="4572" max="4572" width="9.7109375" customWidth="1"/>
    <col min="4573" max="4574" width="8.7109375" customWidth="1"/>
    <col min="4575" max="4575" width="10.28515625" customWidth="1"/>
    <col min="4576" max="4577" width="8.7109375" customWidth="1"/>
    <col min="4578" max="4578" width="10.7109375" customWidth="1"/>
    <col min="4579" max="4580" width="8.7109375" customWidth="1"/>
    <col min="4581" max="4581" width="10.7109375" customWidth="1"/>
    <col min="4582" max="4583" width="8.7109375" customWidth="1"/>
    <col min="4584" max="4584" width="10" customWidth="1"/>
    <col min="4585" max="4586" width="8.7109375" customWidth="1"/>
    <col min="4587" max="4587" width="9.42578125" customWidth="1"/>
    <col min="4588" max="4589" width="8.7109375" customWidth="1"/>
    <col min="4590" max="4590" width="10" customWidth="1"/>
    <col min="4591" max="4592" width="8.7109375" customWidth="1"/>
    <col min="4593" max="4593" width="10.42578125" customWidth="1"/>
    <col min="4594" max="4595" width="8.7109375" customWidth="1"/>
    <col min="4596" max="4596" width="9.5703125" customWidth="1"/>
    <col min="4599" max="4599" width="11.42578125" customWidth="1"/>
    <col min="4602" max="4602" width="11.5703125" customWidth="1"/>
    <col min="4605" max="4605" width="11.28515625" customWidth="1"/>
    <col min="4608" max="4608" width="11.85546875" customWidth="1"/>
    <col min="4611" max="4611" width="11.140625" customWidth="1"/>
    <col min="4819" max="4819" width="37.85546875" customWidth="1"/>
    <col min="4820" max="4820" width="10.28515625" customWidth="1"/>
    <col min="4821" max="4821" width="8.7109375" customWidth="1"/>
    <col min="4822" max="4822" width="10.7109375" customWidth="1"/>
    <col min="4823" max="4824" width="8.7109375" customWidth="1"/>
    <col min="4825" max="4825" width="10.5703125" customWidth="1"/>
    <col min="4826" max="4827" width="8.7109375" customWidth="1"/>
    <col min="4828" max="4828" width="9.7109375" customWidth="1"/>
    <col min="4829" max="4830" width="8.7109375" customWidth="1"/>
    <col min="4831" max="4831" width="10.28515625" customWidth="1"/>
    <col min="4832" max="4833" width="8.7109375" customWidth="1"/>
    <col min="4834" max="4834" width="10.7109375" customWidth="1"/>
    <col min="4835" max="4836" width="8.7109375" customWidth="1"/>
    <col min="4837" max="4837" width="10.7109375" customWidth="1"/>
    <col min="4838" max="4839" width="8.7109375" customWidth="1"/>
    <col min="4840" max="4840" width="10" customWidth="1"/>
    <col min="4841" max="4842" width="8.7109375" customWidth="1"/>
    <col min="4843" max="4843" width="9.42578125" customWidth="1"/>
    <col min="4844" max="4845" width="8.7109375" customWidth="1"/>
    <col min="4846" max="4846" width="10" customWidth="1"/>
    <col min="4847" max="4848" width="8.7109375" customWidth="1"/>
    <col min="4849" max="4849" width="10.42578125" customWidth="1"/>
    <col min="4850" max="4851" width="8.7109375" customWidth="1"/>
    <col min="4852" max="4852" width="9.5703125" customWidth="1"/>
    <col min="4855" max="4855" width="11.42578125" customWidth="1"/>
    <col min="4858" max="4858" width="11.5703125" customWidth="1"/>
    <col min="4861" max="4861" width="11.28515625" customWidth="1"/>
    <col min="4864" max="4864" width="11.85546875" customWidth="1"/>
    <col min="4867" max="4867" width="11.140625" customWidth="1"/>
    <col min="5075" max="5075" width="37.85546875" customWidth="1"/>
    <col min="5076" max="5076" width="10.28515625" customWidth="1"/>
    <col min="5077" max="5077" width="8.7109375" customWidth="1"/>
    <col min="5078" max="5078" width="10.7109375" customWidth="1"/>
    <col min="5079" max="5080" width="8.7109375" customWidth="1"/>
    <col min="5081" max="5081" width="10.5703125" customWidth="1"/>
    <col min="5082" max="5083" width="8.7109375" customWidth="1"/>
    <col min="5084" max="5084" width="9.7109375" customWidth="1"/>
    <col min="5085" max="5086" width="8.7109375" customWidth="1"/>
    <col min="5087" max="5087" width="10.28515625" customWidth="1"/>
    <col min="5088" max="5089" width="8.7109375" customWidth="1"/>
    <col min="5090" max="5090" width="10.7109375" customWidth="1"/>
    <col min="5091" max="5092" width="8.7109375" customWidth="1"/>
    <col min="5093" max="5093" width="10.7109375" customWidth="1"/>
    <col min="5094" max="5095" width="8.7109375" customWidth="1"/>
    <col min="5096" max="5096" width="10" customWidth="1"/>
    <col min="5097" max="5098" width="8.7109375" customWidth="1"/>
    <col min="5099" max="5099" width="9.42578125" customWidth="1"/>
    <col min="5100" max="5101" width="8.7109375" customWidth="1"/>
    <col min="5102" max="5102" width="10" customWidth="1"/>
    <col min="5103" max="5104" width="8.7109375" customWidth="1"/>
    <col min="5105" max="5105" width="10.42578125" customWidth="1"/>
    <col min="5106" max="5107" width="8.7109375" customWidth="1"/>
    <col min="5108" max="5108" width="9.5703125" customWidth="1"/>
    <col min="5111" max="5111" width="11.42578125" customWidth="1"/>
    <col min="5114" max="5114" width="11.5703125" customWidth="1"/>
    <col min="5117" max="5117" width="11.28515625" customWidth="1"/>
    <col min="5120" max="5120" width="11.85546875" customWidth="1"/>
    <col min="5123" max="5123" width="11.140625" customWidth="1"/>
    <col min="5331" max="5331" width="37.85546875" customWidth="1"/>
    <col min="5332" max="5332" width="10.28515625" customWidth="1"/>
    <col min="5333" max="5333" width="8.7109375" customWidth="1"/>
    <col min="5334" max="5334" width="10.7109375" customWidth="1"/>
    <col min="5335" max="5336" width="8.7109375" customWidth="1"/>
    <col min="5337" max="5337" width="10.5703125" customWidth="1"/>
    <col min="5338" max="5339" width="8.7109375" customWidth="1"/>
    <col min="5340" max="5340" width="9.7109375" customWidth="1"/>
    <col min="5341" max="5342" width="8.7109375" customWidth="1"/>
    <col min="5343" max="5343" width="10.28515625" customWidth="1"/>
    <col min="5344" max="5345" width="8.7109375" customWidth="1"/>
    <col min="5346" max="5346" width="10.7109375" customWidth="1"/>
    <col min="5347" max="5348" width="8.7109375" customWidth="1"/>
    <col min="5349" max="5349" width="10.7109375" customWidth="1"/>
    <col min="5350" max="5351" width="8.7109375" customWidth="1"/>
    <col min="5352" max="5352" width="10" customWidth="1"/>
    <col min="5353" max="5354" width="8.7109375" customWidth="1"/>
    <col min="5355" max="5355" width="9.42578125" customWidth="1"/>
    <col min="5356" max="5357" width="8.7109375" customWidth="1"/>
    <col min="5358" max="5358" width="10" customWidth="1"/>
    <col min="5359" max="5360" width="8.7109375" customWidth="1"/>
    <col min="5361" max="5361" width="10.42578125" customWidth="1"/>
    <col min="5362" max="5363" width="8.7109375" customWidth="1"/>
    <col min="5364" max="5364" width="9.5703125" customWidth="1"/>
    <col min="5367" max="5367" width="11.42578125" customWidth="1"/>
    <col min="5370" max="5370" width="11.5703125" customWidth="1"/>
    <col min="5373" max="5373" width="11.28515625" customWidth="1"/>
    <col min="5376" max="5376" width="11.85546875" customWidth="1"/>
    <col min="5379" max="5379" width="11.140625" customWidth="1"/>
    <col min="5587" max="5587" width="37.85546875" customWidth="1"/>
    <col min="5588" max="5588" width="10.28515625" customWidth="1"/>
    <col min="5589" max="5589" width="8.7109375" customWidth="1"/>
    <col min="5590" max="5590" width="10.7109375" customWidth="1"/>
    <col min="5591" max="5592" width="8.7109375" customWidth="1"/>
    <col min="5593" max="5593" width="10.5703125" customWidth="1"/>
    <col min="5594" max="5595" width="8.7109375" customWidth="1"/>
    <col min="5596" max="5596" width="9.7109375" customWidth="1"/>
    <col min="5597" max="5598" width="8.7109375" customWidth="1"/>
    <col min="5599" max="5599" width="10.28515625" customWidth="1"/>
    <col min="5600" max="5601" width="8.7109375" customWidth="1"/>
    <col min="5602" max="5602" width="10.7109375" customWidth="1"/>
    <col min="5603" max="5604" width="8.7109375" customWidth="1"/>
    <col min="5605" max="5605" width="10.7109375" customWidth="1"/>
    <col min="5606" max="5607" width="8.7109375" customWidth="1"/>
    <col min="5608" max="5608" width="10" customWidth="1"/>
    <col min="5609" max="5610" width="8.7109375" customWidth="1"/>
    <col min="5611" max="5611" width="9.42578125" customWidth="1"/>
    <col min="5612" max="5613" width="8.7109375" customWidth="1"/>
    <col min="5614" max="5614" width="10" customWidth="1"/>
    <col min="5615" max="5616" width="8.7109375" customWidth="1"/>
    <col min="5617" max="5617" width="10.42578125" customWidth="1"/>
    <col min="5618" max="5619" width="8.7109375" customWidth="1"/>
    <col min="5620" max="5620" width="9.5703125" customWidth="1"/>
    <col min="5623" max="5623" width="11.42578125" customWidth="1"/>
    <col min="5626" max="5626" width="11.5703125" customWidth="1"/>
    <col min="5629" max="5629" width="11.28515625" customWidth="1"/>
    <col min="5632" max="5632" width="11.85546875" customWidth="1"/>
    <col min="5635" max="5635" width="11.140625" customWidth="1"/>
    <col min="5843" max="5843" width="37.85546875" customWidth="1"/>
    <col min="5844" max="5844" width="10.28515625" customWidth="1"/>
    <col min="5845" max="5845" width="8.7109375" customWidth="1"/>
    <col min="5846" max="5846" width="10.7109375" customWidth="1"/>
    <col min="5847" max="5848" width="8.7109375" customWidth="1"/>
    <col min="5849" max="5849" width="10.5703125" customWidth="1"/>
    <col min="5850" max="5851" width="8.7109375" customWidth="1"/>
    <col min="5852" max="5852" width="9.7109375" customWidth="1"/>
    <col min="5853" max="5854" width="8.7109375" customWidth="1"/>
    <col min="5855" max="5855" width="10.28515625" customWidth="1"/>
    <col min="5856" max="5857" width="8.7109375" customWidth="1"/>
    <col min="5858" max="5858" width="10.7109375" customWidth="1"/>
    <col min="5859" max="5860" width="8.7109375" customWidth="1"/>
    <col min="5861" max="5861" width="10.7109375" customWidth="1"/>
    <col min="5862" max="5863" width="8.7109375" customWidth="1"/>
    <col min="5864" max="5864" width="10" customWidth="1"/>
    <col min="5865" max="5866" width="8.7109375" customWidth="1"/>
    <col min="5867" max="5867" width="9.42578125" customWidth="1"/>
    <col min="5868" max="5869" width="8.7109375" customWidth="1"/>
    <col min="5870" max="5870" width="10" customWidth="1"/>
    <col min="5871" max="5872" width="8.7109375" customWidth="1"/>
    <col min="5873" max="5873" width="10.42578125" customWidth="1"/>
    <col min="5874" max="5875" width="8.7109375" customWidth="1"/>
    <col min="5876" max="5876" width="9.5703125" customWidth="1"/>
    <col min="5879" max="5879" width="11.42578125" customWidth="1"/>
    <col min="5882" max="5882" width="11.5703125" customWidth="1"/>
    <col min="5885" max="5885" width="11.28515625" customWidth="1"/>
    <col min="5888" max="5888" width="11.85546875" customWidth="1"/>
    <col min="5891" max="5891" width="11.140625" customWidth="1"/>
    <col min="6099" max="6099" width="37.85546875" customWidth="1"/>
    <col min="6100" max="6100" width="10.28515625" customWidth="1"/>
    <col min="6101" max="6101" width="8.7109375" customWidth="1"/>
    <col min="6102" max="6102" width="10.7109375" customWidth="1"/>
    <col min="6103" max="6104" width="8.7109375" customWidth="1"/>
    <col min="6105" max="6105" width="10.5703125" customWidth="1"/>
    <col min="6106" max="6107" width="8.7109375" customWidth="1"/>
    <col min="6108" max="6108" width="9.7109375" customWidth="1"/>
    <col min="6109" max="6110" width="8.7109375" customWidth="1"/>
    <col min="6111" max="6111" width="10.28515625" customWidth="1"/>
    <col min="6112" max="6113" width="8.7109375" customWidth="1"/>
    <col min="6114" max="6114" width="10.7109375" customWidth="1"/>
    <col min="6115" max="6116" width="8.7109375" customWidth="1"/>
    <col min="6117" max="6117" width="10.7109375" customWidth="1"/>
    <col min="6118" max="6119" width="8.7109375" customWidth="1"/>
    <col min="6120" max="6120" width="10" customWidth="1"/>
    <col min="6121" max="6122" width="8.7109375" customWidth="1"/>
    <col min="6123" max="6123" width="9.42578125" customWidth="1"/>
    <col min="6124" max="6125" width="8.7109375" customWidth="1"/>
    <col min="6126" max="6126" width="10" customWidth="1"/>
    <col min="6127" max="6128" width="8.7109375" customWidth="1"/>
    <col min="6129" max="6129" width="10.42578125" customWidth="1"/>
    <col min="6130" max="6131" width="8.7109375" customWidth="1"/>
    <col min="6132" max="6132" width="9.5703125" customWidth="1"/>
    <col min="6135" max="6135" width="11.42578125" customWidth="1"/>
    <col min="6138" max="6138" width="11.5703125" customWidth="1"/>
    <col min="6141" max="6141" width="11.28515625" customWidth="1"/>
    <col min="6144" max="6144" width="11.85546875" customWidth="1"/>
    <col min="6147" max="6147" width="11.140625" customWidth="1"/>
    <col min="6355" max="6355" width="37.85546875" customWidth="1"/>
    <col min="6356" max="6356" width="10.28515625" customWidth="1"/>
    <col min="6357" max="6357" width="8.7109375" customWidth="1"/>
    <col min="6358" max="6358" width="10.7109375" customWidth="1"/>
    <col min="6359" max="6360" width="8.7109375" customWidth="1"/>
    <col min="6361" max="6361" width="10.5703125" customWidth="1"/>
    <col min="6362" max="6363" width="8.7109375" customWidth="1"/>
    <col min="6364" max="6364" width="9.7109375" customWidth="1"/>
    <col min="6365" max="6366" width="8.7109375" customWidth="1"/>
    <col min="6367" max="6367" width="10.28515625" customWidth="1"/>
    <col min="6368" max="6369" width="8.7109375" customWidth="1"/>
    <col min="6370" max="6370" width="10.7109375" customWidth="1"/>
    <col min="6371" max="6372" width="8.7109375" customWidth="1"/>
    <col min="6373" max="6373" width="10.7109375" customWidth="1"/>
    <col min="6374" max="6375" width="8.7109375" customWidth="1"/>
    <col min="6376" max="6376" width="10" customWidth="1"/>
    <col min="6377" max="6378" width="8.7109375" customWidth="1"/>
    <col min="6379" max="6379" width="9.42578125" customWidth="1"/>
    <col min="6380" max="6381" width="8.7109375" customWidth="1"/>
    <col min="6382" max="6382" width="10" customWidth="1"/>
    <col min="6383" max="6384" width="8.7109375" customWidth="1"/>
    <col min="6385" max="6385" width="10.42578125" customWidth="1"/>
    <col min="6386" max="6387" width="8.7109375" customWidth="1"/>
    <col min="6388" max="6388" width="9.5703125" customWidth="1"/>
    <col min="6391" max="6391" width="11.42578125" customWidth="1"/>
    <col min="6394" max="6394" width="11.5703125" customWidth="1"/>
    <col min="6397" max="6397" width="11.28515625" customWidth="1"/>
    <col min="6400" max="6400" width="11.85546875" customWidth="1"/>
    <col min="6403" max="6403" width="11.140625" customWidth="1"/>
    <col min="6611" max="6611" width="37.85546875" customWidth="1"/>
    <col min="6612" max="6612" width="10.28515625" customWidth="1"/>
    <col min="6613" max="6613" width="8.7109375" customWidth="1"/>
    <col min="6614" max="6614" width="10.7109375" customWidth="1"/>
    <col min="6615" max="6616" width="8.7109375" customWidth="1"/>
    <col min="6617" max="6617" width="10.5703125" customWidth="1"/>
    <col min="6618" max="6619" width="8.7109375" customWidth="1"/>
    <col min="6620" max="6620" width="9.7109375" customWidth="1"/>
    <col min="6621" max="6622" width="8.7109375" customWidth="1"/>
    <col min="6623" max="6623" width="10.28515625" customWidth="1"/>
    <col min="6624" max="6625" width="8.7109375" customWidth="1"/>
    <col min="6626" max="6626" width="10.7109375" customWidth="1"/>
    <col min="6627" max="6628" width="8.7109375" customWidth="1"/>
    <col min="6629" max="6629" width="10.7109375" customWidth="1"/>
    <col min="6630" max="6631" width="8.7109375" customWidth="1"/>
    <col min="6632" max="6632" width="10" customWidth="1"/>
    <col min="6633" max="6634" width="8.7109375" customWidth="1"/>
    <col min="6635" max="6635" width="9.42578125" customWidth="1"/>
    <col min="6636" max="6637" width="8.7109375" customWidth="1"/>
    <col min="6638" max="6638" width="10" customWidth="1"/>
    <col min="6639" max="6640" width="8.7109375" customWidth="1"/>
    <col min="6641" max="6641" width="10.42578125" customWidth="1"/>
    <col min="6642" max="6643" width="8.7109375" customWidth="1"/>
    <col min="6644" max="6644" width="9.5703125" customWidth="1"/>
    <col min="6647" max="6647" width="11.42578125" customWidth="1"/>
    <col min="6650" max="6650" width="11.5703125" customWidth="1"/>
    <col min="6653" max="6653" width="11.28515625" customWidth="1"/>
    <col min="6656" max="6656" width="11.85546875" customWidth="1"/>
    <col min="6659" max="6659" width="11.140625" customWidth="1"/>
    <col min="6867" max="6867" width="37.85546875" customWidth="1"/>
    <col min="6868" max="6868" width="10.28515625" customWidth="1"/>
    <col min="6869" max="6869" width="8.7109375" customWidth="1"/>
    <col min="6870" max="6870" width="10.7109375" customWidth="1"/>
    <col min="6871" max="6872" width="8.7109375" customWidth="1"/>
    <col min="6873" max="6873" width="10.5703125" customWidth="1"/>
    <col min="6874" max="6875" width="8.7109375" customWidth="1"/>
    <col min="6876" max="6876" width="9.7109375" customWidth="1"/>
    <col min="6877" max="6878" width="8.7109375" customWidth="1"/>
    <col min="6879" max="6879" width="10.28515625" customWidth="1"/>
    <col min="6880" max="6881" width="8.7109375" customWidth="1"/>
    <col min="6882" max="6882" width="10.7109375" customWidth="1"/>
    <col min="6883" max="6884" width="8.7109375" customWidth="1"/>
    <col min="6885" max="6885" width="10.7109375" customWidth="1"/>
    <col min="6886" max="6887" width="8.7109375" customWidth="1"/>
    <col min="6888" max="6888" width="10" customWidth="1"/>
    <col min="6889" max="6890" width="8.7109375" customWidth="1"/>
    <col min="6891" max="6891" width="9.42578125" customWidth="1"/>
    <col min="6892" max="6893" width="8.7109375" customWidth="1"/>
    <col min="6894" max="6894" width="10" customWidth="1"/>
    <col min="6895" max="6896" width="8.7109375" customWidth="1"/>
    <col min="6897" max="6897" width="10.42578125" customWidth="1"/>
    <col min="6898" max="6899" width="8.7109375" customWidth="1"/>
    <col min="6900" max="6900" width="9.5703125" customWidth="1"/>
    <col min="6903" max="6903" width="11.42578125" customWidth="1"/>
    <col min="6906" max="6906" width="11.5703125" customWidth="1"/>
    <col min="6909" max="6909" width="11.28515625" customWidth="1"/>
    <col min="6912" max="6912" width="11.85546875" customWidth="1"/>
    <col min="6915" max="6915" width="11.140625" customWidth="1"/>
    <col min="7123" max="7123" width="37.85546875" customWidth="1"/>
    <col min="7124" max="7124" width="10.28515625" customWidth="1"/>
    <col min="7125" max="7125" width="8.7109375" customWidth="1"/>
    <col min="7126" max="7126" width="10.7109375" customWidth="1"/>
    <col min="7127" max="7128" width="8.7109375" customWidth="1"/>
    <col min="7129" max="7129" width="10.5703125" customWidth="1"/>
    <col min="7130" max="7131" width="8.7109375" customWidth="1"/>
    <col min="7132" max="7132" width="9.7109375" customWidth="1"/>
    <col min="7133" max="7134" width="8.7109375" customWidth="1"/>
    <col min="7135" max="7135" width="10.28515625" customWidth="1"/>
    <col min="7136" max="7137" width="8.7109375" customWidth="1"/>
    <col min="7138" max="7138" width="10.7109375" customWidth="1"/>
    <col min="7139" max="7140" width="8.7109375" customWidth="1"/>
    <col min="7141" max="7141" width="10.7109375" customWidth="1"/>
    <col min="7142" max="7143" width="8.7109375" customWidth="1"/>
    <col min="7144" max="7144" width="10" customWidth="1"/>
    <col min="7145" max="7146" width="8.7109375" customWidth="1"/>
    <col min="7147" max="7147" width="9.42578125" customWidth="1"/>
    <col min="7148" max="7149" width="8.7109375" customWidth="1"/>
    <col min="7150" max="7150" width="10" customWidth="1"/>
    <col min="7151" max="7152" width="8.7109375" customWidth="1"/>
    <col min="7153" max="7153" width="10.42578125" customWidth="1"/>
    <col min="7154" max="7155" width="8.7109375" customWidth="1"/>
    <col min="7156" max="7156" width="9.5703125" customWidth="1"/>
    <col min="7159" max="7159" width="11.42578125" customWidth="1"/>
    <col min="7162" max="7162" width="11.5703125" customWidth="1"/>
    <col min="7165" max="7165" width="11.28515625" customWidth="1"/>
    <col min="7168" max="7168" width="11.85546875" customWidth="1"/>
    <col min="7171" max="7171" width="11.140625" customWidth="1"/>
    <col min="7379" max="7379" width="37.85546875" customWidth="1"/>
    <col min="7380" max="7380" width="10.28515625" customWidth="1"/>
    <col min="7381" max="7381" width="8.7109375" customWidth="1"/>
    <col min="7382" max="7382" width="10.7109375" customWidth="1"/>
    <col min="7383" max="7384" width="8.7109375" customWidth="1"/>
    <col min="7385" max="7385" width="10.5703125" customWidth="1"/>
    <col min="7386" max="7387" width="8.7109375" customWidth="1"/>
    <col min="7388" max="7388" width="9.7109375" customWidth="1"/>
    <col min="7389" max="7390" width="8.7109375" customWidth="1"/>
    <col min="7391" max="7391" width="10.28515625" customWidth="1"/>
    <col min="7392" max="7393" width="8.7109375" customWidth="1"/>
    <col min="7394" max="7394" width="10.7109375" customWidth="1"/>
    <col min="7395" max="7396" width="8.7109375" customWidth="1"/>
    <col min="7397" max="7397" width="10.7109375" customWidth="1"/>
    <col min="7398" max="7399" width="8.7109375" customWidth="1"/>
    <col min="7400" max="7400" width="10" customWidth="1"/>
    <col min="7401" max="7402" width="8.7109375" customWidth="1"/>
    <col min="7403" max="7403" width="9.42578125" customWidth="1"/>
    <col min="7404" max="7405" width="8.7109375" customWidth="1"/>
    <col min="7406" max="7406" width="10" customWidth="1"/>
    <col min="7407" max="7408" width="8.7109375" customWidth="1"/>
    <col min="7409" max="7409" width="10.42578125" customWidth="1"/>
    <col min="7410" max="7411" width="8.7109375" customWidth="1"/>
    <col min="7412" max="7412" width="9.5703125" customWidth="1"/>
    <col min="7415" max="7415" width="11.42578125" customWidth="1"/>
    <col min="7418" max="7418" width="11.5703125" customWidth="1"/>
    <col min="7421" max="7421" width="11.28515625" customWidth="1"/>
    <col min="7424" max="7424" width="11.85546875" customWidth="1"/>
    <col min="7427" max="7427" width="11.140625" customWidth="1"/>
    <col min="7635" max="7635" width="37.85546875" customWidth="1"/>
    <col min="7636" max="7636" width="10.28515625" customWidth="1"/>
    <col min="7637" max="7637" width="8.7109375" customWidth="1"/>
    <col min="7638" max="7638" width="10.7109375" customWidth="1"/>
    <col min="7639" max="7640" width="8.7109375" customWidth="1"/>
    <col min="7641" max="7641" width="10.5703125" customWidth="1"/>
    <col min="7642" max="7643" width="8.7109375" customWidth="1"/>
    <col min="7644" max="7644" width="9.7109375" customWidth="1"/>
    <col min="7645" max="7646" width="8.7109375" customWidth="1"/>
    <col min="7647" max="7647" width="10.28515625" customWidth="1"/>
    <col min="7648" max="7649" width="8.7109375" customWidth="1"/>
    <col min="7650" max="7650" width="10.7109375" customWidth="1"/>
    <col min="7651" max="7652" width="8.7109375" customWidth="1"/>
    <col min="7653" max="7653" width="10.7109375" customWidth="1"/>
    <col min="7654" max="7655" width="8.7109375" customWidth="1"/>
    <col min="7656" max="7656" width="10" customWidth="1"/>
    <col min="7657" max="7658" width="8.7109375" customWidth="1"/>
    <col min="7659" max="7659" width="9.42578125" customWidth="1"/>
    <col min="7660" max="7661" width="8.7109375" customWidth="1"/>
    <col min="7662" max="7662" width="10" customWidth="1"/>
    <col min="7663" max="7664" width="8.7109375" customWidth="1"/>
    <col min="7665" max="7665" width="10.42578125" customWidth="1"/>
    <col min="7666" max="7667" width="8.7109375" customWidth="1"/>
    <col min="7668" max="7668" width="9.5703125" customWidth="1"/>
    <col min="7671" max="7671" width="11.42578125" customWidth="1"/>
    <col min="7674" max="7674" width="11.5703125" customWidth="1"/>
    <col min="7677" max="7677" width="11.28515625" customWidth="1"/>
    <col min="7680" max="7680" width="11.85546875" customWidth="1"/>
    <col min="7683" max="7683" width="11.140625" customWidth="1"/>
    <col min="7891" max="7891" width="37.85546875" customWidth="1"/>
    <col min="7892" max="7892" width="10.28515625" customWidth="1"/>
    <col min="7893" max="7893" width="8.7109375" customWidth="1"/>
    <col min="7894" max="7894" width="10.7109375" customWidth="1"/>
    <col min="7895" max="7896" width="8.7109375" customWidth="1"/>
    <col min="7897" max="7897" width="10.5703125" customWidth="1"/>
    <col min="7898" max="7899" width="8.7109375" customWidth="1"/>
    <col min="7900" max="7900" width="9.7109375" customWidth="1"/>
    <col min="7901" max="7902" width="8.7109375" customWidth="1"/>
    <col min="7903" max="7903" width="10.28515625" customWidth="1"/>
    <col min="7904" max="7905" width="8.7109375" customWidth="1"/>
    <col min="7906" max="7906" width="10.7109375" customWidth="1"/>
    <col min="7907" max="7908" width="8.7109375" customWidth="1"/>
    <col min="7909" max="7909" width="10.7109375" customWidth="1"/>
    <col min="7910" max="7911" width="8.7109375" customWidth="1"/>
    <col min="7912" max="7912" width="10" customWidth="1"/>
    <col min="7913" max="7914" width="8.7109375" customWidth="1"/>
    <col min="7915" max="7915" width="9.42578125" customWidth="1"/>
    <col min="7916" max="7917" width="8.7109375" customWidth="1"/>
    <col min="7918" max="7918" width="10" customWidth="1"/>
    <col min="7919" max="7920" width="8.7109375" customWidth="1"/>
    <col min="7921" max="7921" width="10.42578125" customWidth="1"/>
    <col min="7922" max="7923" width="8.7109375" customWidth="1"/>
    <col min="7924" max="7924" width="9.5703125" customWidth="1"/>
    <col min="7927" max="7927" width="11.42578125" customWidth="1"/>
    <col min="7930" max="7930" width="11.5703125" customWidth="1"/>
    <col min="7933" max="7933" width="11.28515625" customWidth="1"/>
    <col min="7936" max="7936" width="11.85546875" customWidth="1"/>
    <col min="7939" max="7939" width="11.140625" customWidth="1"/>
    <col min="8147" max="8147" width="37.85546875" customWidth="1"/>
    <col min="8148" max="8148" width="10.28515625" customWidth="1"/>
    <col min="8149" max="8149" width="8.7109375" customWidth="1"/>
    <col min="8150" max="8150" width="10.7109375" customWidth="1"/>
    <col min="8151" max="8152" width="8.7109375" customWidth="1"/>
    <col min="8153" max="8153" width="10.5703125" customWidth="1"/>
    <col min="8154" max="8155" width="8.7109375" customWidth="1"/>
    <col min="8156" max="8156" width="9.7109375" customWidth="1"/>
    <col min="8157" max="8158" width="8.7109375" customWidth="1"/>
    <col min="8159" max="8159" width="10.28515625" customWidth="1"/>
    <col min="8160" max="8161" width="8.7109375" customWidth="1"/>
    <col min="8162" max="8162" width="10.7109375" customWidth="1"/>
    <col min="8163" max="8164" width="8.7109375" customWidth="1"/>
    <col min="8165" max="8165" width="10.7109375" customWidth="1"/>
    <col min="8166" max="8167" width="8.7109375" customWidth="1"/>
    <col min="8168" max="8168" width="10" customWidth="1"/>
    <col min="8169" max="8170" width="8.7109375" customWidth="1"/>
    <col min="8171" max="8171" width="9.42578125" customWidth="1"/>
    <col min="8172" max="8173" width="8.7109375" customWidth="1"/>
    <col min="8174" max="8174" width="10" customWidth="1"/>
    <col min="8175" max="8176" width="8.7109375" customWidth="1"/>
    <col min="8177" max="8177" width="10.42578125" customWidth="1"/>
    <col min="8178" max="8179" width="8.7109375" customWidth="1"/>
    <col min="8180" max="8180" width="9.5703125" customWidth="1"/>
    <col min="8183" max="8183" width="11.42578125" customWidth="1"/>
    <col min="8186" max="8186" width="11.5703125" customWidth="1"/>
    <col min="8189" max="8189" width="11.28515625" customWidth="1"/>
    <col min="8192" max="8192" width="11.85546875" customWidth="1"/>
    <col min="8195" max="8195" width="11.140625" customWidth="1"/>
    <col min="8403" max="8403" width="37.85546875" customWidth="1"/>
    <col min="8404" max="8404" width="10.28515625" customWidth="1"/>
    <col min="8405" max="8405" width="8.7109375" customWidth="1"/>
    <col min="8406" max="8406" width="10.7109375" customWidth="1"/>
    <col min="8407" max="8408" width="8.7109375" customWidth="1"/>
    <col min="8409" max="8409" width="10.5703125" customWidth="1"/>
    <col min="8410" max="8411" width="8.7109375" customWidth="1"/>
    <col min="8412" max="8412" width="9.7109375" customWidth="1"/>
    <col min="8413" max="8414" width="8.7109375" customWidth="1"/>
    <col min="8415" max="8415" width="10.28515625" customWidth="1"/>
    <col min="8416" max="8417" width="8.7109375" customWidth="1"/>
    <col min="8418" max="8418" width="10.7109375" customWidth="1"/>
    <col min="8419" max="8420" width="8.7109375" customWidth="1"/>
    <col min="8421" max="8421" width="10.7109375" customWidth="1"/>
    <col min="8422" max="8423" width="8.7109375" customWidth="1"/>
    <col min="8424" max="8424" width="10" customWidth="1"/>
    <col min="8425" max="8426" width="8.7109375" customWidth="1"/>
    <col min="8427" max="8427" width="9.42578125" customWidth="1"/>
    <col min="8428" max="8429" width="8.7109375" customWidth="1"/>
    <col min="8430" max="8430" width="10" customWidth="1"/>
    <col min="8431" max="8432" width="8.7109375" customWidth="1"/>
    <col min="8433" max="8433" width="10.42578125" customWidth="1"/>
    <col min="8434" max="8435" width="8.7109375" customWidth="1"/>
    <col min="8436" max="8436" width="9.5703125" customWidth="1"/>
    <col min="8439" max="8439" width="11.42578125" customWidth="1"/>
    <col min="8442" max="8442" width="11.5703125" customWidth="1"/>
    <col min="8445" max="8445" width="11.28515625" customWidth="1"/>
    <col min="8448" max="8448" width="11.85546875" customWidth="1"/>
    <col min="8451" max="8451" width="11.140625" customWidth="1"/>
    <col min="8659" max="8659" width="37.85546875" customWidth="1"/>
    <col min="8660" max="8660" width="10.28515625" customWidth="1"/>
    <col min="8661" max="8661" width="8.7109375" customWidth="1"/>
    <col min="8662" max="8662" width="10.7109375" customWidth="1"/>
    <col min="8663" max="8664" width="8.7109375" customWidth="1"/>
    <col min="8665" max="8665" width="10.5703125" customWidth="1"/>
    <col min="8666" max="8667" width="8.7109375" customWidth="1"/>
    <col min="8668" max="8668" width="9.7109375" customWidth="1"/>
    <col min="8669" max="8670" width="8.7109375" customWidth="1"/>
    <col min="8671" max="8671" width="10.28515625" customWidth="1"/>
    <col min="8672" max="8673" width="8.7109375" customWidth="1"/>
    <col min="8674" max="8674" width="10.7109375" customWidth="1"/>
    <col min="8675" max="8676" width="8.7109375" customWidth="1"/>
    <col min="8677" max="8677" width="10.7109375" customWidth="1"/>
    <col min="8678" max="8679" width="8.7109375" customWidth="1"/>
    <col min="8680" max="8680" width="10" customWidth="1"/>
    <col min="8681" max="8682" width="8.7109375" customWidth="1"/>
    <col min="8683" max="8683" width="9.42578125" customWidth="1"/>
    <col min="8684" max="8685" width="8.7109375" customWidth="1"/>
    <col min="8686" max="8686" width="10" customWidth="1"/>
    <col min="8687" max="8688" width="8.7109375" customWidth="1"/>
    <col min="8689" max="8689" width="10.42578125" customWidth="1"/>
    <col min="8690" max="8691" width="8.7109375" customWidth="1"/>
    <col min="8692" max="8692" width="9.5703125" customWidth="1"/>
    <col min="8695" max="8695" width="11.42578125" customWidth="1"/>
    <col min="8698" max="8698" width="11.5703125" customWidth="1"/>
    <col min="8701" max="8701" width="11.28515625" customWidth="1"/>
    <col min="8704" max="8704" width="11.85546875" customWidth="1"/>
    <col min="8707" max="8707" width="11.140625" customWidth="1"/>
    <col min="8915" max="8915" width="37.85546875" customWidth="1"/>
    <col min="8916" max="8916" width="10.28515625" customWidth="1"/>
    <col min="8917" max="8917" width="8.7109375" customWidth="1"/>
    <col min="8918" max="8918" width="10.7109375" customWidth="1"/>
    <col min="8919" max="8920" width="8.7109375" customWidth="1"/>
    <col min="8921" max="8921" width="10.5703125" customWidth="1"/>
    <col min="8922" max="8923" width="8.7109375" customWidth="1"/>
    <col min="8924" max="8924" width="9.7109375" customWidth="1"/>
    <col min="8925" max="8926" width="8.7109375" customWidth="1"/>
    <col min="8927" max="8927" width="10.28515625" customWidth="1"/>
    <col min="8928" max="8929" width="8.7109375" customWidth="1"/>
    <col min="8930" max="8930" width="10.7109375" customWidth="1"/>
    <col min="8931" max="8932" width="8.7109375" customWidth="1"/>
    <col min="8933" max="8933" width="10.7109375" customWidth="1"/>
    <col min="8934" max="8935" width="8.7109375" customWidth="1"/>
    <col min="8936" max="8936" width="10" customWidth="1"/>
    <col min="8937" max="8938" width="8.7109375" customWidth="1"/>
    <col min="8939" max="8939" width="9.42578125" customWidth="1"/>
    <col min="8940" max="8941" width="8.7109375" customWidth="1"/>
    <col min="8942" max="8942" width="10" customWidth="1"/>
    <col min="8943" max="8944" width="8.7109375" customWidth="1"/>
    <col min="8945" max="8945" width="10.42578125" customWidth="1"/>
    <col min="8946" max="8947" width="8.7109375" customWidth="1"/>
    <col min="8948" max="8948" width="9.5703125" customWidth="1"/>
    <col min="8951" max="8951" width="11.42578125" customWidth="1"/>
    <col min="8954" max="8954" width="11.5703125" customWidth="1"/>
    <col min="8957" max="8957" width="11.28515625" customWidth="1"/>
    <col min="8960" max="8960" width="11.85546875" customWidth="1"/>
    <col min="8963" max="8963" width="11.140625" customWidth="1"/>
    <col min="9171" max="9171" width="37.85546875" customWidth="1"/>
    <col min="9172" max="9172" width="10.28515625" customWidth="1"/>
    <col min="9173" max="9173" width="8.7109375" customWidth="1"/>
    <col min="9174" max="9174" width="10.7109375" customWidth="1"/>
    <col min="9175" max="9176" width="8.7109375" customWidth="1"/>
    <col min="9177" max="9177" width="10.5703125" customWidth="1"/>
    <col min="9178" max="9179" width="8.7109375" customWidth="1"/>
    <col min="9180" max="9180" width="9.7109375" customWidth="1"/>
    <col min="9181" max="9182" width="8.7109375" customWidth="1"/>
    <col min="9183" max="9183" width="10.28515625" customWidth="1"/>
    <col min="9184" max="9185" width="8.7109375" customWidth="1"/>
    <col min="9186" max="9186" width="10.7109375" customWidth="1"/>
    <col min="9187" max="9188" width="8.7109375" customWidth="1"/>
    <col min="9189" max="9189" width="10.7109375" customWidth="1"/>
    <col min="9190" max="9191" width="8.7109375" customWidth="1"/>
    <col min="9192" max="9192" width="10" customWidth="1"/>
    <col min="9193" max="9194" width="8.7109375" customWidth="1"/>
    <col min="9195" max="9195" width="9.42578125" customWidth="1"/>
    <col min="9196" max="9197" width="8.7109375" customWidth="1"/>
    <col min="9198" max="9198" width="10" customWidth="1"/>
    <col min="9199" max="9200" width="8.7109375" customWidth="1"/>
    <col min="9201" max="9201" width="10.42578125" customWidth="1"/>
    <col min="9202" max="9203" width="8.7109375" customWidth="1"/>
    <col min="9204" max="9204" width="9.5703125" customWidth="1"/>
    <col min="9207" max="9207" width="11.42578125" customWidth="1"/>
    <col min="9210" max="9210" width="11.5703125" customWidth="1"/>
    <col min="9213" max="9213" width="11.28515625" customWidth="1"/>
    <col min="9216" max="9216" width="11.85546875" customWidth="1"/>
    <col min="9219" max="9219" width="11.140625" customWidth="1"/>
    <col min="9427" max="9427" width="37.85546875" customWidth="1"/>
    <col min="9428" max="9428" width="10.28515625" customWidth="1"/>
    <col min="9429" max="9429" width="8.7109375" customWidth="1"/>
    <col min="9430" max="9430" width="10.7109375" customWidth="1"/>
    <col min="9431" max="9432" width="8.7109375" customWidth="1"/>
    <col min="9433" max="9433" width="10.5703125" customWidth="1"/>
    <col min="9434" max="9435" width="8.7109375" customWidth="1"/>
    <col min="9436" max="9436" width="9.7109375" customWidth="1"/>
    <col min="9437" max="9438" width="8.7109375" customWidth="1"/>
    <col min="9439" max="9439" width="10.28515625" customWidth="1"/>
    <col min="9440" max="9441" width="8.7109375" customWidth="1"/>
    <col min="9442" max="9442" width="10.7109375" customWidth="1"/>
    <col min="9443" max="9444" width="8.7109375" customWidth="1"/>
    <col min="9445" max="9445" width="10.7109375" customWidth="1"/>
    <col min="9446" max="9447" width="8.7109375" customWidth="1"/>
    <col min="9448" max="9448" width="10" customWidth="1"/>
    <col min="9449" max="9450" width="8.7109375" customWidth="1"/>
    <col min="9451" max="9451" width="9.42578125" customWidth="1"/>
    <col min="9452" max="9453" width="8.7109375" customWidth="1"/>
    <col min="9454" max="9454" width="10" customWidth="1"/>
    <col min="9455" max="9456" width="8.7109375" customWidth="1"/>
    <col min="9457" max="9457" width="10.42578125" customWidth="1"/>
    <col min="9458" max="9459" width="8.7109375" customWidth="1"/>
    <col min="9460" max="9460" width="9.5703125" customWidth="1"/>
    <col min="9463" max="9463" width="11.42578125" customWidth="1"/>
    <col min="9466" max="9466" width="11.5703125" customWidth="1"/>
    <col min="9469" max="9469" width="11.28515625" customWidth="1"/>
    <col min="9472" max="9472" width="11.85546875" customWidth="1"/>
    <col min="9475" max="9475" width="11.140625" customWidth="1"/>
    <col min="9683" max="9683" width="37.85546875" customWidth="1"/>
    <col min="9684" max="9684" width="10.28515625" customWidth="1"/>
    <col min="9685" max="9685" width="8.7109375" customWidth="1"/>
    <col min="9686" max="9686" width="10.7109375" customWidth="1"/>
    <col min="9687" max="9688" width="8.7109375" customWidth="1"/>
    <col min="9689" max="9689" width="10.5703125" customWidth="1"/>
    <col min="9690" max="9691" width="8.7109375" customWidth="1"/>
    <col min="9692" max="9692" width="9.7109375" customWidth="1"/>
    <col min="9693" max="9694" width="8.7109375" customWidth="1"/>
    <col min="9695" max="9695" width="10.28515625" customWidth="1"/>
    <col min="9696" max="9697" width="8.7109375" customWidth="1"/>
    <col min="9698" max="9698" width="10.7109375" customWidth="1"/>
    <col min="9699" max="9700" width="8.7109375" customWidth="1"/>
    <col min="9701" max="9701" width="10.7109375" customWidth="1"/>
    <col min="9702" max="9703" width="8.7109375" customWidth="1"/>
    <col min="9704" max="9704" width="10" customWidth="1"/>
    <col min="9705" max="9706" width="8.7109375" customWidth="1"/>
    <col min="9707" max="9707" width="9.42578125" customWidth="1"/>
    <col min="9708" max="9709" width="8.7109375" customWidth="1"/>
    <col min="9710" max="9710" width="10" customWidth="1"/>
    <col min="9711" max="9712" width="8.7109375" customWidth="1"/>
    <col min="9713" max="9713" width="10.42578125" customWidth="1"/>
    <col min="9714" max="9715" width="8.7109375" customWidth="1"/>
    <col min="9716" max="9716" width="9.5703125" customWidth="1"/>
    <col min="9719" max="9719" width="11.42578125" customWidth="1"/>
    <col min="9722" max="9722" width="11.5703125" customWidth="1"/>
    <col min="9725" max="9725" width="11.28515625" customWidth="1"/>
    <col min="9728" max="9728" width="11.85546875" customWidth="1"/>
    <col min="9731" max="9731" width="11.140625" customWidth="1"/>
    <col min="9939" max="9939" width="37.85546875" customWidth="1"/>
    <col min="9940" max="9940" width="10.28515625" customWidth="1"/>
    <col min="9941" max="9941" width="8.7109375" customWidth="1"/>
    <col min="9942" max="9942" width="10.7109375" customWidth="1"/>
    <col min="9943" max="9944" width="8.7109375" customWidth="1"/>
    <col min="9945" max="9945" width="10.5703125" customWidth="1"/>
    <col min="9946" max="9947" width="8.7109375" customWidth="1"/>
    <col min="9948" max="9948" width="9.7109375" customWidth="1"/>
    <col min="9949" max="9950" width="8.7109375" customWidth="1"/>
    <col min="9951" max="9951" width="10.28515625" customWidth="1"/>
    <col min="9952" max="9953" width="8.7109375" customWidth="1"/>
    <col min="9954" max="9954" width="10.7109375" customWidth="1"/>
    <col min="9955" max="9956" width="8.7109375" customWidth="1"/>
    <col min="9957" max="9957" width="10.7109375" customWidth="1"/>
    <col min="9958" max="9959" width="8.7109375" customWidth="1"/>
    <col min="9960" max="9960" width="10" customWidth="1"/>
    <col min="9961" max="9962" width="8.7109375" customWidth="1"/>
    <col min="9963" max="9963" width="9.42578125" customWidth="1"/>
    <col min="9964" max="9965" width="8.7109375" customWidth="1"/>
    <col min="9966" max="9966" width="10" customWidth="1"/>
    <col min="9967" max="9968" width="8.7109375" customWidth="1"/>
    <col min="9969" max="9969" width="10.42578125" customWidth="1"/>
    <col min="9970" max="9971" width="8.7109375" customWidth="1"/>
    <col min="9972" max="9972" width="9.5703125" customWidth="1"/>
    <col min="9975" max="9975" width="11.42578125" customWidth="1"/>
    <col min="9978" max="9978" width="11.5703125" customWidth="1"/>
    <col min="9981" max="9981" width="11.28515625" customWidth="1"/>
    <col min="9984" max="9984" width="11.85546875" customWidth="1"/>
    <col min="9987" max="9987" width="11.140625" customWidth="1"/>
    <col min="10195" max="10195" width="37.85546875" customWidth="1"/>
    <col min="10196" max="10196" width="10.28515625" customWidth="1"/>
    <col min="10197" max="10197" width="8.7109375" customWidth="1"/>
    <col min="10198" max="10198" width="10.7109375" customWidth="1"/>
    <col min="10199" max="10200" width="8.7109375" customWidth="1"/>
    <col min="10201" max="10201" width="10.5703125" customWidth="1"/>
    <col min="10202" max="10203" width="8.7109375" customWidth="1"/>
    <col min="10204" max="10204" width="9.7109375" customWidth="1"/>
    <col min="10205" max="10206" width="8.7109375" customWidth="1"/>
    <col min="10207" max="10207" width="10.28515625" customWidth="1"/>
    <col min="10208" max="10209" width="8.7109375" customWidth="1"/>
    <col min="10210" max="10210" width="10.7109375" customWidth="1"/>
    <col min="10211" max="10212" width="8.7109375" customWidth="1"/>
    <col min="10213" max="10213" width="10.7109375" customWidth="1"/>
    <col min="10214" max="10215" width="8.7109375" customWidth="1"/>
    <col min="10216" max="10216" width="10" customWidth="1"/>
    <col min="10217" max="10218" width="8.7109375" customWidth="1"/>
    <col min="10219" max="10219" width="9.42578125" customWidth="1"/>
    <col min="10220" max="10221" width="8.7109375" customWidth="1"/>
    <col min="10222" max="10222" width="10" customWidth="1"/>
    <col min="10223" max="10224" width="8.7109375" customWidth="1"/>
    <col min="10225" max="10225" width="10.42578125" customWidth="1"/>
    <col min="10226" max="10227" width="8.7109375" customWidth="1"/>
    <col min="10228" max="10228" width="9.5703125" customWidth="1"/>
    <col min="10231" max="10231" width="11.42578125" customWidth="1"/>
    <col min="10234" max="10234" width="11.5703125" customWidth="1"/>
    <col min="10237" max="10237" width="11.28515625" customWidth="1"/>
    <col min="10240" max="10240" width="11.85546875" customWidth="1"/>
    <col min="10243" max="10243" width="11.140625" customWidth="1"/>
    <col min="10451" max="10451" width="37.85546875" customWidth="1"/>
    <col min="10452" max="10452" width="10.28515625" customWidth="1"/>
    <col min="10453" max="10453" width="8.7109375" customWidth="1"/>
    <col min="10454" max="10454" width="10.7109375" customWidth="1"/>
    <col min="10455" max="10456" width="8.7109375" customWidth="1"/>
    <col min="10457" max="10457" width="10.5703125" customWidth="1"/>
    <col min="10458" max="10459" width="8.7109375" customWidth="1"/>
    <col min="10460" max="10460" width="9.7109375" customWidth="1"/>
    <col min="10461" max="10462" width="8.7109375" customWidth="1"/>
    <col min="10463" max="10463" width="10.28515625" customWidth="1"/>
    <col min="10464" max="10465" width="8.7109375" customWidth="1"/>
    <col min="10466" max="10466" width="10.7109375" customWidth="1"/>
    <col min="10467" max="10468" width="8.7109375" customWidth="1"/>
    <col min="10469" max="10469" width="10.7109375" customWidth="1"/>
    <col min="10470" max="10471" width="8.7109375" customWidth="1"/>
    <col min="10472" max="10472" width="10" customWidth="1"/>
    <col min="10473" max="10474" width="8.7109375" customWidth="1"/>
    <col min="10475" max="10475" width="9.42578125" customWidth="1"/>
    <col min="10476" max="10477" width="8.7109375" customWidth="1"/>
    <col min="10478" max="10478" width="10" customWidth="1"/>
    <col min="10479" max="10480" width="8.7109375" customWidth="1"/>
    <col min="10481" max="10481" width="10.42578125" customWidth="1"/>
    <col min="10482" max="10483" width="8.7109375" customWidth="1"/>
    <col min="10484" max="10484" width="9.5703125" customWidth="1"/>
    <col min="10487" max="10487" width="11.42578125" customWidth="1"/>
    <col min="10490" max="10490" width="11.5703125" customWidth="1"/>
    <col min="10493" max="10493" width="11.28515625" customWidth="1"/>
    <col min="10496" max="10496" width="11.85546875" customWidth="1"/>
    <col min="10499" max="10499" width="11.140625" customWidth="1"/>
    <col min="10707" max="10707" width="37.85546875" customWidth="1"/>
    <col min="10708" max="10708" width="10.28515625" customWidth="1"/>
    <col min="10709" max="10709" width="8.7109375" customWidth="1"/>
    <col min="10710" max="10710" width="10.7109375" customWidth="1"/>
    <col min="10711" max="10712" width="8.7109375" customWidth="1"/>
    <col min="10713" max="10713" width="10.5703125" customWidth="1"/>
    <col min="10714" max="10715" width="8.7109375" customWidth="1"/>
    <col min="10716" max="10716" width="9.7109375" customWidth="1"/>
    <col min="10717" max="10718" width="8.7109375" customWidth="1"/>
    <col min="10719" max="10719" width="10.28515625" customWidth="1"/>
    <col min="10720" max="10721" width="8.7109375" customWidth="1"/>
    <col min="10722" max="10722" width="10.7109375" customWidth="1"/>
    <col min="10723" max="10724" width="8.7109375" customWidth="1"/>
    <col min="10725" max="10725" width="10.7109375" customWidth="1"/>
    <col min="10726" max="10727" width="8.7109375" customWidth="1"/>
    <col min="10728" max="10728" width="10" customWidth="1"/>
    <col min="10729" max="10730" width="8.7109375" customWidth="1"/>
    <col min="10731" max="10731" width="9.42578125" customWidth="1"/>
    <col min="10732" max="10733" width="8.7109375" customWidth="1"/>
    <col min="10734" max="10734" width="10" customWidth="1"/>
    <col min="10735" max="10736" width="8.7109375" customWidth="1"/>
    <col min="10737" max="10737" width="10.42578125" customWidth="1"/>
    <col min="10738" max="10739" width="8.7109375" customWidth="1"/>
    <col min="10740" max="10740" width="9.5703125" customWidth="1"/>
    <col min="10743" max="10743" width="11.42578125" customWidth="1"/>
    <col min="10746" max="10746" width="11.5703125" customWidth="1"/>
    <col min="10749" max="10749" width="11.28515625" customWidth="1"/>
    <col min="10752" max="10752" width="11.85546875" customWidth="1"/>
    <col min="10755" max="10755" width="11.140625" customWidth="1"/>
    <col min="10963" max="10963" width="37.85546875" customWidth="1"/>
    <col min="10964" max="10964" width="10.28515625" customWidth="1"/>
    <col min="10965" max="10965" width="8.7109375" customWidth="1"/>
    <col min="10966" max="10966" width="10.7109375" customWidth="1"/>
    <col min="10967" max="10968" width="8.7109375" customWidth="1"/>
    <col min="10969" max="10969" width="10.5703125" customWidth="1"/>
    <col min="10970" max="10971" width="8.7109375" customWidth="1"/>
    <col min="10972" max="10972" width="9.7109375" customWidth="1"/>
    <col min="10973" max="10974" width="8.7109375" customWidth="1"/>
    <col min="10975" max="10975" width="10.28515625" customWidth="1"/>
    <col min="10976" max="10977" width="8.7109375" customWidth="1"/>
    <col min="10978" max="10978" width="10.7109375" customWidth="1"/>
    <col min="10979" max="10980" width="8.7109375" customWidth="1"/>
    <col min="10981" max="10981" width="10.7109375" customWidth="1"/>
    <col min="10982" max="10983" width="8.7109375" customWidth="1"/>
    <col min="10984" max="10984" width="10" customWidth="1"/>
    <col min="10985" max="10986" width="8.7109375" customWidth="1"/>
    <col min="10987" max="10987" width="9.42578125" customWidth="1"/>
    <col min="10988" max="10989" width="8.7109375" customWidth="1"/>
    <col min="10990" max="10990" width="10" customWidth="1"/>
    <col min="10991" max="10992" width="8.7109375" customWidth="1"/>
    <col min="10993" max="10993" width="10.42578125" customWidth="1"/>
    <col min="10994" max="10995" width="8.7109375" customWidth="1"/>
    <col min="10996" max="10996" width="9.5703125" customWidth="1"/>
    <col min="10999" max="10999" width="11.42578125" customWidth="1"/>
    <col min="11002" max="11002" width="11.5703125" customWidth="1"/>
    <col min="11005" max="11005" width="11.28515625" customWidth="1"/>
    <col min="11008" max="11008" width="11.85546875" customWidth="1"/>
    <col min="11011" max="11011" width="11.140625" customWidth="1"/>
    <col min="11219" max="11219" width="37.85546875" customWidth="1"/>
    <col min="11220" max="11220" width="10.28515625" customWidth="1"/>
    <col min="11221" max="11221" width="8.7109375" customWidth="1"/>
    <col min="11222" max="11222" width="10.7109375" customWidth="1"/>
    <col min="11223" max="11224" width="8.7109375" customWidth="1"/>
    <col min="11225" max="11225" width="10.5703125" customWidth="1"/>
    <col min="11226" max="11227" width="8.7109375" customWidth="1"/>
    <col min="11228" max="11228" width="9.7109375" customWidth="1"/>
    <col min="11229" max="11230" width="8.7109375" customWidth="1"/>
    <col min="11231" max="11231" width="10.28515625" customWidth="1"/>
    <col min="11232" max="11233" width="8.7109375" customWidth="1"/>
    <col min="11234" max="11234" width="10.7109375" customWidth="1"/>
    <col min="11235" max="11236" width="8.7109375" customWidth="1"/>
    <col min="11237" max="11237" width="10.7109375" customWidth="1"/>
    <col min="11238" max="11239" width="8.7109375" customWidth="1"/>
    <col min="11240" max="11240" width="10" customWidth="1"/>
    <col min="11241" max="11242" width="8.7109375" customWidth="1"/>
    <col min="11243" max="11243" width="9.42578125" customWidth="1"/>
    <col min="11244" max="11245" width="8.7109375" customWidth="1"/>
    <col min="11246" max="11246" width="10" customWidth="1"/>
    <col min="11247" max="11248" width="8.7109375" customWidth="1"/>
    <col min="11249" max="11249" width="10.42578125" customWidth="1"/>
    <col min="11250" max="11251" width="8.7109375" customWidth="1"/>
    <col min="11252" max="11252" width="9.5703125" customWidth="1"/>
    <col min="11255" max="11255" width="11.42578125" customWidth="1"/>
    <col min="11258" max="11258" width="11.5703125" customWidth="1"/>
    <col min="11261" max="11261" width="11.28515625" customWidth="1"/>
    <col min="11264" max="11264" width="11.85546875" customWidth="1"/>
    <col min="11267" max="11267" width="11.140625" customWidth="1"/>
    <col min="11475" max="11475" width="37.85546875" customWidth="1"/>
    <col min="11476" max="11476" width="10.28515625" customWidth="1"/>
    <col min="11477" max="11477" width="8.7109375" customWidth="1"/>
    <col min="11478" max="11478" width="10.7109375" customWidth="1"/>
    <col min="11479" max="11480" width="8.7109375" customWidth="1"/>
    <col min="11481" max="11481" width="10.5703125" customWidth="1"/>
    <col min="11482" max="11483" width="8.7109375" customWidth="1"/>
    <col min="11484" max="11484" width="9.7109375" customWidth="1"/>
    <col min="11485" max="11486" width="8.7109375" customWidth="1"/>
    <col min="11487" max="11487" width="10.28515625" customWidth="1"/>
    <col min="11488" max="11489" width="8.7109375" customWidth="1"/>
    <col min="11490" max="11490" width="10.7109375" customWidth="1"/>
    <col min="11491" max="11492" width="8.7109375" customWidth="1"/>
    <col min="11493" max="11493" width="10.7109375" customWidth="1"/>
    <col min="11494" max="11495" width="8.7109375" customWidth="1"/>
    <col min="11496" max="11496" width="10" customWidth="1"/>
    <col min="11497" max="11498" width="8.7109375" customWidth="1"/>
    <col min="11499" max="11499" width="9.42578125" customWidth="1"/>
    <col min="11500" max="11501" width="8.7109375" customWidth="1"/>
    <col min="11502" max="11502" width="10" customWidth="1"/>
    <col min="11503" max="11504" width="8.7109375" customWidth="1"/>
    <col min="11505" max="11505" width="10.42578125" customWidth="1"/>
    <col min="11506" max="11507" width="8.7109375" customWidth="1"/>
    <col min="11508" max="11508" width="9.5703125" customWidth="1"/>
    <col min="11511" max="11511" width="11.42578125" customWidth="1"/>
    <col min="11514" max="11514" width="11.5703125" customWidth="1"/>
    <col min="11517" max="11517" width="11.28515625" customWidth="1"/>
    <col min="11520" max="11520" width="11.85546875" customWidth="1"/>
    <col min="11523" max="11523" width="11.140625" customWidth="1"/>
    <col min="11731" max="11731" width="37.85546875" customWidth="1"/>
    <col min="11732" max="11732" width="10.28515625" customWidth="1"/>
    <col min="11733" max="11733" width="8.7109375" customWidth="1"/>
    <col min="11734" max="11734" width="10.7109375" customWidth="1"/>
    <col min="11735" max="11736" width="8.7109375" customWidth="1"/>
    <col min="11737" max="11737" width="10.5703125" customWidth="1"/>
    <col min="11738" max="11739" width="8.7109375" customWidth="1"/>
    <col min="11740" max="11740" width="9.7109375" customWidth="1"/>
    <col min="11741" max="11742" width="8.7109375" customWidth="1"/>
    <col min="11743" max="11743" width="10.28515625" customWidth="1"/>
    <col min="11744" max="11745" width="8.7109375" customWidth="1"/>
    <col min="11746" max="11746" width="10.7109375" customWidth="1"/>
    <col min="11747" max="11748" width="8.7109375" customWidth="1"/>
    <col min="11749" max="11749" width="10.7109375" customWidth="1"/>
    <col min="11750" max="11751" width="8.7109375" customWidth="1"/>
    <col min="11752" max="11752" width="10" customWidth="1"/>
    <col min="11753" max="11754" width="8.7109375" customWidth="1"/>
    <col min="11755" max="11755" width="9.42578125" customWidth="1"/>
    <col min="11756" max="11757" width="8.7109375" customWidth="1"/>
    <col min="11758" max="11758" width="10" customWidth="1"/>
    <col min="11759" max="11760" width="8.7109375" customWidth="1"/>
    <col min="11761" max="11761" width="10.42578125" customWidth="1"/>
    <col min="11762" max="11763" width="8.7109375" customWidth="1"/>
    <col min="11764" max="11764" width="9.5703125" customWidth="1"/>
    <col min="11767" max="11767" width="11.42578125" customWidth="1"/>
    <col min="11770" max="11770" width="11.5703125" customWidth="1"/>
    <col min="11773" max="11773" width="11.28515625" customWidth="1"/>
    <col min="11776" max="11776" width="11.85546875" customWidth="1"/>
    <col min="11779" max="11779" width="11.140625" customWidth="1"/>
    <col min="11987" max="11987" width="37.85546875" customWidth="1"/>
    <col min="11988" max="11988" width="10.28515625" customWidth="1"/>
    <col min="11989" max="11989" width="8.7109375" customWidth="1"/>
    <col min="11990" max="11990" width="10.7109375" customWidth="1"/>
    <col min="11991" max="11992" width="8.7109375" customWidth="1"/>
    <col min="11993" max="11993" width="10.5703125" customWidth="1"/>
    <col min="11994" max="11995" width="8.7109375" customWidth="1"/>
    <col min="11996" max="11996" width="9.7109375" customWidth="1"/>
    <col min="11997" max="11998" width="8.7109375" customWidth="1"/>
    <col min="11999" max="11999" width="10.28515625" customWidth="1"/>
    <col min="12000" max="12001" width="8.7109375" customWidth="1"/>
    <col min="12002" max="12002" width="10.7109375" customWidth="1"/>
    <col min="12003" max="12004" width="8.7109375" customWidth="1"/>
    <col min="12005" max="12005" width="10.7109375" customWidth="1"/>
    <col min="12006" max="12007" width="8.7109375" customWidth="1"/>
    <col min="12008" max="12008" width="10" customWidth="1"/>
    <col min="12009" max="12010" width="8.7109375" customWidth="1"/>
    <col min="12011" max="12011" width="9.42578125" customWidth="1"/>
    <col min="12012" max="12013" width="8.7109375" customWidth="1"/>
    <col min="12014" max="12014" width="10" customWidth="1"/>
    <col min="12015" max="12016" width="8.7109375" customWidth="1"/>
    <col min="12017" max="12017" width="10.42578125" customWidth="1"/>
    <col min="12018" max="12019" width="8.7109375" customWidth="1"/>
    <col min="12020" max="12020" width="9.5703125" customWidth="1"/>
    <col min="12023" max="12023" width="11.42578125" customWidth="1"/>
    <col min="12026" max="12026" width="11.5703125" customWidth="1"/>
    <col min="12029" max="12029" width="11.28515625" customWidth="1"/>
    <col min="12032" max="12032" width="11.85546875" customWidth="1"/>
    <col min="12035" max="12035" width="11.140625" customWidth="1"/>
    <col min="12243" max="12243" width="37.85546875" customWidth="1"/>
    <col min="12244" max="12244" width="10.28515625" customWidth="1"/>
    <col min="12245" max="12245" width="8.7109375" customWidth="1"/>
    <col min="12246" max="12246" width="10.7109375" customWidth="1"/>
    <col min="12247" max="12248" width="8.7109375" customWidth="1"/>
    <col min="12249" max="12249" width="10.5703125" customWidth="1"/>
    <col min="12250" max="12251" width="8.7109375" customWidth="1"/>
    <col min="12252" max="12252" width="9.7109375" customWidth="1"/>
    <col min="12253" max="12254" width="8.7109375" customWidth="1"/>
    <col min="12255" max="12255" width="10.28515625" customWidth="1"/>
    <col min="12256" max="12257" width="8.7109375" customWidth="1"/>
    <col min="12258" max="12258" width="10.7109375" customWidth="1"/>
    <col min="12259" max="12260" width="8.7109375" customWidth="1"/>
    <col min="12261" max="12261" width="10.7109375" customWidth="1"/>
    <col min="12262" max="12263" width="8.7109375" customWidth="1"/>
    <col min="12264" max="12264" width="10" customWidth="1"/>
    <col min="12265" max="12266" width="8.7109375" customWidth="1"/>
    <col min="12267" max="12267" width="9.42578125" customWidth="1"/>
    <col min="12268" max="12269" width="8.7109375" customWidth="1"/>
    <col min="12270" max="12270" width="10" customWidth="1"/>
    <col min="12271" max="12272" width="8.7109375" customWidth="1"/>
    <col min="12273" max="12273" width="10.42578125" customWidth="1"/>
    <col min="12274" max="12275" width="8.7109375" customWidth="1"/>
    <col min="12276" max="12276" width="9.5703125" customWidth="1"/>
    <col min="12279" max="12279" width="11.42578125" customWidth="1"/>
    <col min="12282" max="12282" width="11.5703125" customWidth="1"/>
    <col min="12285" max="12285" width="11.28515625" customWidth="1"/>
    <col min="12288" max="12288" width="11.85546875" customWidth="1"/>
    <col min="12291" max="12291" width="11.140625" customWidth="1"/>
    <col min="12499" max="12499" width="37.85546875" customWidth="1"/>
    <col min="12500" max="12500" width="10.28515625" customWidth="1"/>
    <col min="12501" max="12501" width="8.7109375" customWidth="1"/>
    <col min="12502" max="12502" width="10.7109375" customWidth="1"/>
    <col min="12503" max="12504" width="8.7109375" customWidth="1"/>
    <col min="12505" max="12505" width="10.5703125" customWidth="1"/>
    <col min="12506" max="12507" width="8.7109375" customWidth="1"/>
    <col min="12508" max="12508" width="9.7109375" customWidth="1"/>
    <col min="12509" max="12510" width="8.7109375" customWidth="1"/>
    <col min="12511" max="12511" width="10.28515625" customWidth="1"/>
    <col min="12512" max="12513" width="8.7109375" customWidth="1"/>
    <col min="12514" max="12514" width="10.7109375" customWidth="1"/>
    <col min="12515" max="12516" width="8.7109375" customWidth="1"/>
    <col min="12517" max="12517" width="10.7109375" customWidth="1"/>
    <col min="12518" max="12519" width="8.7109375" customWidth="1"/>
    <col min="12520" max="12520" width="10" customWidth="1"/>
    <col min="12521" max="12522" width="8.7109375" customWidth="1"/>
    <col min="12523" max="12523" width="9.42578125" customWidth="1"/>
    <col min="12524" max="12525" width="8.7109375" customWidth="1"/>
    <col min="12526" max="12526" width="10" customWidth="1"/>
    <col min="12527" max="12528" width="8.7109375" customWidth="1"/>
    <col min="12529" max="12529" width="10.42578125" customWidth="1"/>
    <col min="12530" max="12531" width="8.7109375" customWidth="1"/>
    <col min="12532" max="12532" width="9.5703125" customWidth="1"/>
    <col min="12535" max="12535" width="11.42578125" customWidth="1"/>
    <col min="12538" max="12538" width="11.5703125" customWidth="1"/>
    <col min="12541" max="12541" width="11.28515625" customWidth="1"/>
    <col min="12544" max="12544" width="11.85546875" customWidth="1"/>
    <col min="12547" max="12547" width="11.140625" customWidth="1"/>
    <col min="12755" max="12755" width="37.85546875" customWidth="1"/>
    <col min="12756" max="12756" width="10.28515625" customWidth="1"/>
    <col min="12757" max="12757" width="8.7109375" customWidth="1"/>
    <col min="12758" max="12758" width="10.7109375" customWidth="1"/>
    <col min="12759" max="12760" width="8.7109375" customWidth="1"/>
    <col min="12761" max="12761" width="10.5703125" customWidth="1"/>
    <col min="12762" max="12763" width="8.7109375" customWidth="1"/>
    <col min="12764" max="12764" width="9.7109375" customWidth="1"/>
    <col min="12765" max="12766" width="8.7109375" customWidth="1"/>
    <col min="12767" max="12767" width="10.28515625" customWidth="1"/>
    <col min="12768" max="12769" width="8.7109375" customWidth="1"/>
    <col min="12770" max="12770" width="10.7109375" customWidth="1"/>
    <col min="12771" max="12772" width="8.7109375" customWidth="1"/>
    <col min="12773" max="12773" width="10.7109375" customWidth="1"/>
    <col min="12774" max="12775" width="8.7109375" customWidth="1"/>
    <col min="12776" max="12776" width="10" customWidth="1"/>
    <col min="12777" max="12778" width="8.7109375" customWidth="1"/>
    <col min="12779" max="12779" width="9.42578125" customWidth="1"/>
    <col min="12780" max="12781" width="8.7109375" customWidth="1"/>
    <col min="12782" max="12782" width="10" customWidth="1"/>
    <col min="12783" max="12784" width="8.7109375" customWidth="1"/>
    <col min="12785" max="12785" width="10.42578125" customWidth="1"/>
    <col min="12786" max="12787" width="8.7109375" customWidth="1"/>
    <col min="12788" max="12788" width="9.5703125" customWidth="1"/>
    <col min="12791" max="12791" width="11.42578125" customWidth="1"/>
    <col min="12794" max="12794" width="11.5703125" customWidth="1"/>
    <col min="12797" max="12797" width="11.28515625" customWidth="1"/>
    <col min="12800" max="12800" width="11.85546875" customWidth="1"/>
    <col min="12803" max="12803" width="11.140625" customWidth="1"/>
    <col min="13011" max="13011" width="37.85546875" customWidth="1"/>
    <col min="13012" max="13012" width="10.28515625" customWidth="1"/>
    <col min="13013" max="13013" width="8.7109375" customWidth="1"/>
    <col min="13014" max="13014" width="10.7109375" customWidth="1"/>
    <col min="13015" max="13016" width="8.7109375" customWidth="1"/>
    <col min="13017" max="13017" width="10.5703125" customWidth="1"/>
    <col min="13018" max="13019" width="8.7109375" customWidth="1"/>
    <col min="13020" max="13020" width="9.7109375" customWidth="1"/>
    <col min="13021" max="13022" width="8.7109375" customWidth="1"/>
    <col min="13023" max="13023" width="10.28515625" customWidth="1"/>
    <col min="13024" max="13025" width="8.7109375" customWidth="1"/>
    <col min="13026" max="13026" width="10.7109375" customWidth="1"/>
    <col min="13027" max="13028" width="8.7109375" customWidth="1"/>
    <col min="13029" max="13029" width="10.7109375" customWidth="1"/>
    <col min="13030" max="13031" width="8.7109375" customWidth="1"/>
    <col min="13032" max="13032" width="10" customWidth="1"/>
    <col min="13033" max="13034" width="8.7109375" customWidth="1"/>
    <col min="13035" max="13035" width="9.42578125" customWidth="1"/>
    <col min="13036" max="13037" width="8.7109375" customWidth="1"/>
    <col min="13038" max="13038" width="10" customWidth="1"/>
    <col min="13039" max="13040" width="8.7109375" customWidth="1"/>
    <col min="13041" max="13041" width="10.42578125" customWidth="1"/>
    <col min="13042" max="13043" width="8.7109375" customWidth="1"/>
    <col min="13044" max="13044" width="9.5703125" customWidth="1"/>
    <col min="13047" max="13047" width="11.42578125" customWidth="1"/>
    <col min="13050" max="13050" width="11.5703125" customWidth="1"/>
    <col min="13053" max="13053" width="11.28515625" customWidth="1"/>
    <col min="13056" max="13056" width="11.85546875" customWidth="1"/>
    <col min="13059" max="13059" width="11.140625" customWidth="1"/>
    <col min="13267" max="13267" width="37.85546875" customWidth="1"/>
    <col min="13268" max="13268" width="10.28515625" customWidth="1"/>
    <col min="13269" max="13269" width="8.7109375" customWidth="1"/>
    <col min="13270" max="13270" width="10.7109375" customWidth="1"/>
    <col min="13271" max="13272" width="8.7109375" customWidth="1"/>
    <col min="13273" max="13273" width="10.5703125" customWidth="1"/>
    <col min="13274" max="13275" width="8.7109375" customWidth="1"/>
    <col min="13276" max="13276" width="9.7109375" customWidth="1"/>
    <col min="13277" max="13278" width="8.7109375" customWidth="1"/>
    <col min="13279" max="13279" width="10.28515625" customWidth="1"/>
    <col min="13280" max="13281" width="8.7109375" customWidth="1"/>
    <col min="13282" max="13282" width="10.7109375" customWidth="1"/>
    <col min="13283" max="13284" width="8.7109375" customWidth="1"/>
    <col min="13285" max="13285" width="10.7109375" customWidth="1"/>
    <col min="13286" max="13287" width="8.7109375" customWidth="1"/>
    <col min="13288" max="13288" width="10" customWidth="1"/>
    <col min="13289" max="13290" width="8.7109375" customWidth="1"/>
    <col min="13291" max="13291" width="9.42578125" customWidth="1"/>
    <col min="13292" max="13293" width="8.7109375" customWidth="1"/>
    <col min="13294" max="13294" width="10" customWidth="1"/>
    <col min="13295" max="13296" width="8.7109375" customWidth="1"/>
    <col min="13297" max="13297" width="10.42578125" customWidth="1"/>
    <col min="13298" max="13299" width="8.7109375" customWidth="1"/>
    <col min="13300" max="13300" width="9.5703125" customWidth="1"/>
    <col min="13303" max="13303" width="11.42578125" customWidth="1"/>
    <col min="13306" max="13306" width="11.5703125" customWidth="1"/>
    <col min="13309" max="13309" width="11.28515625" customWidth="1"/>
    <col min="13312" max="13312" width="11.85546875" customWidth="1"/>
    <col min="13315" max="13315" width="11.140625" customWidth="1"/>
    <col min="13523" max="13523" width="37.85546875" customWidth="1"/>
    <col min="13524" max="13524" width="10.28515625" customWidth="1"/>
    <col min="13525" max="13525" width="8.7109375" customWidth="1"/>
    <col min="13526" max="13526" width="10.7109375" customWidth="1"/>
    <col min="13527" max="13528" width="8.7109375" customWidth="1"/>
    <col min="13529" max="13529" width="10.5703125" customWidth="1"/>
    <col min="13530" max="13531" width="8.7109375" customWidth="1"/>
    <col min="13532" max="13532" width="9.7109375" customWidth="1"/>
    <col min="13533" max="13534" width="8.7109375" customWidth="1"/>
    <col min="13535" max="13535" width="10.28515625" customWidth="1"/>
    <col min="13536" max="13537" width="8.7109375" customWidth="1"/>
    <col min="13538" max="13538" width="10.7109375" customWidth="1"/>
    <col min="13539" max="13540" width="8.7109375" customWidth="1"/>
    <col min="13541" max="13541" width="10.7109375" customWidth="1"/>
    <col min="13542" max="13543" width="8.7109375" customWidth="1"/>
    <col min="13544" max="13544" width="10" customWidth="1"/>
    <col min="13545" max="13546" width="8.7109375" customWidth="1"/>
    <col min="13547" max="13547" width="9.42578125" customWidth="1"/>
    <col min="13548" max="13549" width="8.7109375" customWidth="1"/>
    <col min="13550" max="13550" width="10" customWidth="1"/>
    <col min="13551" max="13552" width="8.7109375" customWidth="1"/>
    <col min="13553" max="13553" width="10.42578125" customWidth="1"/>
    <col min="13554" max="13555" width="8.7109375" customWidth="1"/>
    <col min="13556" max="13556" width="9.5703125" customWidth="1"/>
    <col min="13559" max="13559" width="11.42578125" customWidth="1"/>
    <col min="13562" max="13562" width="11.5703125" customWidth="1"/>
    <col min="13565" max="13565" width="11.28515625" customWidth="1"/>
    <col min="13568" max="13568" width="11.85546875" customWidth="1"/>
    <col min="13571" max="13571" width="11.140625" customWidth="1"/>
    <col min="13779" max="13779" width="37.85546875" customWidth="1"/>
    <col min="13780" max="13780" width="10.28515625" customWidth="1"/>
    <col min="13781" max="13781" width="8.7109375" customWidth="1"/>
    <col min="13782" max="13782" width="10.7109375" customWidth="1"/>
    <col min="13783" max="13784" width="8.7109375" customWidth="1"/>
    <col min="13785" max="13785" width="10.5703125" customWidth="1"/>
    <col min="13786" max="13787" width="8.7109375" customWidth="1"/>
    <col min="13788" max="13788" width="9.7109375" customWidth="1"/>
    <col min="13789" max="13790" width="8.7109375" customWidth="1"/>
    <col min="13791" max="13791" width="10.28515625" customWidth="1"/>
    <col min="13792" max="13793" width="8.7109375" customWidth="1"/>
    <col min="13794" max="13794" width="10.7109375" customWidth="1"/>
    <col min="13795" max="13796" width="8.7109375" customWidth="1"/>
    <col min="13797" max="13797" width="10.7109375" customWidth="1"/>
    <col min="13798" max="13799" width="8.7109375" customWidth="1"/>
    <col min="13800" max="13800" width="10" customWidth="1"/>
    <col min="13801" max="13802" width="8.7109375" customWidth="1"/>
    <col min="13803" max="13803" width="9.42578125" customWidth="1"/>
    <col min="13804" max="13805" width="8.7109375" customWidth="1"/>
    <col min="13806" max="13806" width="10" customWidth="1"/>
    <col min="13807" max="13808" width="8.7109375" customWidth="1"/>
    <col min="13809" max="13809" width="10.42578125" customWidth="1"/>
    <col min="13810" max="13811" width="8.7109375" customWidth="1"/>
    <col min="13812" max="13812" width="9.5703125" customWidth="1"/>
    <col min="13815" max="13815" width="11.42578125" customWidth="1"/>
    <col min="13818" max="13818" width="11.5703125" customWidth="1"/>
    <col min="13821" max="13821" width="11.28515625" customWidth="1"/>
    <col min="13824" max="13824" width="11.85546875" customWidth="1"/>
    <col min="13827" max="13827" width="11.140625" customWidth="1"/>
    <col min="14035" max="14035" width="37.85546875" customWidth="1"/>
    <col min="14036" max="14036" width="10.28515625" customWidth="1"/>
    <col min="14037" max="14037" width="8.7109375" customWidth="1"/>
    <col min="14038" max="14038" width="10.7109375" customWidth="1"/>
    <col min="14039" max="14040" width="8.7109375" customWidth="1"/>
    <col min="14041" max="14041" width="10.5703125" customWidth="1"/>
    <col min="14042" max="14043" width="8.7109375" customWidth="1"/>
    <col min="14044" max="14044" width="9.7109375" customWidth="1"/>
    <col min="14045" max="14046" width="8.7109375" customWidth="1"/>
    <col min="14047" max="14047" width="10.28515625" customWidth="1"/>
    <col min="14048" max="14049" width="8.7109375" customWidth="1"/>
    <col min="14050" max="14050" width="10.7109375" customWidth="1"/>
    <col min="14051" max="14052" width="8.7109375" customWidth="1"/>
    <col min="14053" max="14053" width="10.7109375" customWidth="1"/>
    <col min="14054" max="14055" width="8.7109375" customWidth="1"/>
    <col min="14056" max="14056" width="10" customWidth="1"/>
    <col min="14057" max="14058" width="8.7109375" customWidth="1"/>
    <col min="14059" max="14059" width="9.42578125" customWidth="1"/>
    <col min="14060" max="14061" width="8.7109375" customWidth="1"/>
    <col min="14062" max="14062" width="10" customWidth="1"/>
    <col min="14063" max="14064" width="8.7109375" customWidth="1"/>
    <col min="14065" max="14065" width="10.42578125" customWidth="1"/>
    <col min="14066" max="14067" width="8.7109375" customWidth="1"/>
    <col min="14068" max="14068" width="9.5703125" customWidth="1"/>
    <col min="14071" max="14071" width="11.42578125" customWidth="1"/>
    <col min="14074" max="14074" width="11.5703125" customWidth="1"/>
    <col min="14077" max="14077" width="11.28515625" customWidth="1"/>
    <col min="14080" max="14080" width="11.85546875" customWidth="1"/>
    <col min="14083" max="14083" width="11.140625" customWidth="1"/>
    <col min="14291" max="14291" width="37.85546875" customWidth="1"/>
    <col min="14292" max="14292" width="10.28515625" customWidth="1"/>
    <col min="14293" max="14293" width="8.7109375" customWidth="1"/>
    <col min="14294" max="14294" width="10.7109375" customWidth="1"/>
    <col min="14295" max="14296" width="8.7109375" customWidth="1"/>
    <col min="14297" max="14297" width="10.5703125" customWidth="1"/>
    <col min="14298" max="14299" width="8.7109375" customWidth="1"/>
    <col min="14300" max="14300" width="9.7109375" customWidth="1"/>
    <col min="14301" max="14302" width="8.7109375" customWidth="1"/>
    <col min="14303" max="14303" width="10.28515625" customWidth="1"/>
    <col min="14304" max="14305" width="8.7109375" customWidth="1"/>
    <col min="14306" max="14306" width="10.7109375" customWidth="1"/>
    <col min="14307" max="14308" width="8.7109375" customWidth="1"/>
    <col min="14309" max="14309" width="10.7109375" customWidth="1"/>
    <col min="14310" max="14311" width="8.7109375" customWidth="1"/>
    <col min="14312" max="14312" width="10" customWidth="1"/>
    <col min="14313" max="14314" width="8.7109375" customWidth="1"/>
    <col min="14315" max="14315" width="9.42578125" customWidth="1"/>
    <col min="14316" max="14317" width="8.7109375" customWidth="1"/>
    <col min="14318" max="14318" width="10" customWidth="1"/>
    <col min="14319" max="14320" width="8.7109375" customWidth="1"/>
    <col min="14321" max="14321" width="10.42578125" customWidth="1"/>
    <col min="14322" max="14323" width="8.7109375" customWidth="1"/>
    <col min="14324" max="14324" width="9.5703125" customWidth="1"/>
    <col min="14327" max="14327" width="11.42578125" customWidth="1"/>
    <col min="14330" max="14330" width="11.5703125" customWidth="1"/>
    <col min="14333" max="14333" width="11.28515625" customWidth="1"/>
    <col min="14336" max="14336" width="11.85546875" customWidth="1"/>
    <col min="14339" max="14339" width="11.140625" customWidth="1"/>
    <col min="14547" max="14547" width="37.85546875" customWidth="1"/>
    <col min="14548" max="14548" width="10.28515625" customWidth="1"/>
    <col min="14549" max="14549" width="8.7109375" customWidth="1"/>
    <col min="14550" max="14550" width="10.7109375" customWidth="1"/>
    <col min="14551" max="14552" width="8.7109375" customWidth="1"/>
    <col min="14553" max="14553" width="10.5703125" customWidth="1"/>
    <col min="14554" max="14555" width="8.7109375" customWidth="1"/>
    <col min="14556" max="14556" width="9.7109375" customWidth="1"/>
    <col min="14557" max="14558" width="8.7109375" customWidth="1"/>
    <col min="14559" max="14559" width="10.28515625" customWidth="1"/>
    <col min="14560" max="14561" width="8.7109375" customWidth="1"/>
    <col min="14562" max="14562" width="10.7109375" customWidth="1"/>
    <col min="14563" max="14564" width="8.7109375" customWidth="1"/>
    <col min="14565" max="14565" width="10.7109375" customWidth="1"/>
    <col min="14566" max="14567" width="8.7109375" customWidth="1"/>
    <col min="14568" max="14568" width="10" customWidth="1"/>
    <col min="14569" max="14570" width="8.7109375" customWidth="1"/>
    <col min="14571" max="14571" width="9.42578125" customWidth="1"/>
    <col min="14572" max="14573" width="8.7109375" customWidth="1"/>
    <col min="14574" max="14574" width="10" customWidth="1"/>
    <col min="14575" max="14576" width="8.7109375" customWidth="1"/>
    <col min="14577" max="14577" width="10.42578125" customWidth="1"/>
    <col min="14578" max="14579" width="8.7109375" customWidth="1"/>
    <col min="14580" max="14580" width="9.5703125" customWidth="1"/>
    <col min="14583" max="14583" width="11.42578125" customWidth="1"/>
    <col min="14586" max="14586" width="11.5703125" customWidth="1"/>
    <col min="14589" max="14589" width="11.28515625" customWidth="1"/>
    <col min="14592" max="14592" width="11.85546875" customWidth="1"/>
    <col min="14595" max="14595" width="11.140625" customWidth="1"/>
    <col min="14803" max="14803" width="37.85546875" customWidth="1"/>
    <col min="14804" max="14804" width="10.28515625" customWidth="1"/>
    <col min="14805" max="14805" width="8.7109375" customWidth="1"/>
    <col min="14806" max="14806" width="10.7109375" customWidth="1"/>
    <col min="14807" max="14808" width="8.7109375" customWidth="1"/>
    <col min="14809" max="14809" width="10.5703125" customWidth="1"/>
    <col min="14810" max="14811" width="8.7109375" customWidth="1"/>
    <col min="14812" max="14812" width="9.7109375" customWidth="1"/>
    <col min="14813" max="14814" width="8.7109375" customWidth="1"/>
    <col min="14815" max="14815" width="10.28515625" customWidth="1"/>
    <col min="14816" max="14817" width="8.7109375" customWidth="1"/>
    <col min="14818" max="14818" width="10.7109375" customWidth="1"/>
    <col min="14819" max="14820" width="8.7109375" customWidth="1"/>
    <col min="14821" max="14821" width="10.7109375" customWidth="1"/>
    <col min="14822" max="14823" width="8.7109375" customWidth="1"/>
    <col min="14824" max="14824" width="10" customWidth="1"/>
    <col min="14825" max="14826" width="8.7109375" customWidth="1"/>
    <col min="14827" max="14827" width="9.42578125" customWidth="1"/>
    <col min="14828" max="14829" width="8.7109375" customWidth="1"/>
    <col min="14830" max="14830" width="10" customWidth="1"/>
    <col min="14831" max="14832" width="8.7109375" customWidth="1"/>
    <col min="14833" max="14833" width="10.42578125" customWidth="1"/>
    <col min="14834" max="14835" width="8.7109375" customWidth="1"/>
    <col min="14836" max="14836" width="9.5703125" customWidth="1"/>
    <col min="14839" max="14839" width="11.42578125" customWidth="1"/>
    <col min="14842" max="14842" width="11.5703125" customWidth="1"/>
    <col min="14845" max="14845" width="11.28515625" customWidth="1"/>
    <col min="14848" max="14848" width="11.85546875" customWidth="1"/>
    <col min="14851" max="14851" width="11.140625" customWidth="1"/>
    <col min="15059" max="15059" width="37.85546875" customWidth="1"/>
    <col min="15060" max="15060" width="10.28515625" customWidth="1"/>
    <col min="15061" max="15061" width="8.7109375" customWidth="1"/>
    <col min="15062" max="15062" width="10.7109375" customWidth="1"/>
    <col min="15063" max="15064" width="8.7109375" customWidth="1"/>
    <col min="15065" max="15065" width="10.5703125" customWidth="1"/>
    <col min="15066" max="15067" width="8.7109375" customWidth="1"/>
    <col min="15068" max="15068" width="9.7109375" customWidth="1"/>
    <col min="15069" max="15070" width="8.7109375" customWidth="1"/>
    <col min="15071" max="15071" width="10.28515625" customWidth="1"/>
    <col min="15072" max="15073" width="8.7109375" customWidth="1"/>
    <col min="15074" max="15074" width="10.7109375" customWidth="1"/>
    <col min="15075" max="15076" width="8.7109375" customWidth="1"/>
    <col min="15077" max="15077" width="10.7109375" customWidth="1"/>
    <col min="15078" max="15079" width="8.7109375" customWidth="1"/>
    <col min="15080" max="15080" width="10" customWidth="1"/>
    <col min="15081" max="15082" width="8.7109375" customWidth="1"/>
    <col min="15083" max="15083" width="9.42578125" customWidth="1"/>
    <col min="15084" max="15085" width="8.7109375" customWidth="1"/>
    <col min="15086" max="15086" width="10" customWidth="1"/>
    <col min="15087" max="15088" width="8.7109375" customWidth="1"/>
    <col min="15089" max="15089" width="10.42578125" customWidth="1"/>
    <col min="15090" max="15091" width="8.7109375" customWidth="1"/>
    <col min="15092" max="15092" width="9.5703125" customWidth="1"/>
    <col min="15095" max="15095" width="11.42578125" customWidth="1"/>
    <col min="15098" max="15098" width="11.5703125" customWidth="1"/>
    <col min="15101" max="15101" width="11.28515625" customWidth="1"/>
    <col min="15104" max="15104" width="11.85546875" customWidth="1"/>
    <col min="15107" max="15107" width="11.140625" customWidth="1"/>
    <col min="15315" max="15315" width="37.85546875" customWidth="1"/>
    <col min="15316" max="15316" width="10.28515625" customWidth="1"/>
    <col min="15317" max="15317" width="8.7109375" customWidth="1"/>
    <col min="15318" max="15318" width="10.7109375" customWidth="1"/>
    <col min="15319" max="15320" width="8.7109375" customWidth="1"/>
    <col min="15321" max="15321" width="10.5703125" customWidth="1"/>
    <col min="15322" max="15323" width="8.7109375" customWidth="1"/>
    <col min="15324" max="15324" width="9.7109375" customWidth="1"/>
    <col min="15325" max="15326" width="8.7109375" customWidth="1"/>
    <col min="15327" max="15327" width="10.28515625" customWidth="1"/>
    <col min="15328" max="15329" width="8.7109375" customWidth="1"/>
    <col min="15330" max="15330" width="10.7109375" customWidth="1"/>
    <col min="15331" max="15332" width="8.7109375" customWidth="1"/>
    <col min="15333" max="15333" width="10.7109375" customWidth="1"/>
    <col min="15334" max="15335" width="8.7109375" customWidth="1"/>
    <col min="15336" max="15336" width="10" customWidth="1"/>
    <col min="15337" max="15338" width="8.7109375" customWidth="1"/>
    <col min="15339" max="15339" width="9.42578125" customWidth="1"/>
    <col min="15340" max="15341" width="8.7109375" customWidth="1"/>
    <col min="15342" max="15342" width="10" customWidth="1"/>
    <col min="15343" max="15344" width="8.7109375" customWidth="1"/>
    <col min="15345" max="15345" width="10.42578125" customWidth="1"/>
    <col min="15346" max="15347" width="8.7109375" customWidth="1"/>
    <col min="15348" max="15348" width="9.5703125" customWidth="1"/>
    <col min="15351" max="15351" width="11.42578125" customWidth="1"/>
    <col min="15354" max="15354" width="11.5703125" customWidth="1"/>
    <col min="15357" max="15357" width="11.28515625" customWidth="1"/>
    <col min="15360" max="15360" width="11.85546875" customWidth="1"/>
    <col min="15363" max="15363" width="11.140625" customWidth="1"/>
    <col min="15571" max="15571" width="37.85546875" customWidth="1"/>
    <col min="15572" max="15572" width="10.28515625" customWidth="1"/>
    <col min="15573" max="15573" width="8.7109375" customWidth="1"/>
    <col min="15574" max="15574" width="10.7109375" customWidth="1"/>
    <col min="15575" max="15576" width="8.7109375" customWidth="1"/>
    <col min="15577" max="15577" width="10.5703125" customWidth="1"/>
    <col min="15578" max="15579" width="8.7109375" customWidth="1"/>
    <col min="15580" max="15580" width="9.7109375" customWidth="1"/>
    <col min="15581" max="15582" width="8.7109375" customWidth="1"/>
    <col min="15583" max="15583" width="10.28515625" customWidth="1"/>
    <col min="15584" max="15585" width="8.7109375" customWidth="1"/>
    <col min="15586" max="15586" width="10.7109375" customWidth="1"/>
    <col min="15587" max="15588" width="8.7109375" customWidth="1"/>
    <col min="15589" max="15589" width="10.7109375" customWidth="1"/>
    <col min="15590" max="15591" width="8.7109375" customWidth="1"/>
    <col min="15592" max="15592" width="10" customWidth="1"/>
    <col min="15593" max="15594" width="8.7109375" customWidth="1"/>
    <col min="15595" max="15595" width="9.42578125" customWidth="1"/>
    <col min="15596" max="15597" width="8.7109375" customWidth="1"/>
    <col min="15598" max="15598" width="10" customWidth="1"/>
    <col min="15599" max="15600" width="8.7109375" customWidth="1"/>
    <col min="15601" max="15601" width="10.42578125" customWidth="1"/>
    <col min="15602" max="15603" width="8.7109375" customWidth="1"/>
    <col min="15604" max="15604" width="9.5703125" customWidth="1"/>
    <col min="15607" max="15607" width="11.42578125" customWidth="1"/>
    <col min="15610" max="15610" width="11.5703125" customWidth="1"/>
    <col min="15613" max="15613" width="11.28515625" customWidth="1"/>
    <col min="15616" max="15616" width="11.85546875" customWidth="1"/>
    <col min="15619" max="15619" width="11.140625" customWidth="1"/>
    <col min="15827" max="15827" width="37.85546875" customWidth="1"/>
    <col min="15828" max="15828" width="10.28515625" customWidth="1"/>
    <col min="15829" max="15829" width="8.7109375" customWidth="1"/>
    <col min="15830" max="15830" width="10.7109375" customWidth="1"/>
    <col min="15831" max="15832" width="8.7109375" customWidth="1"/>
    <col min="15833" max="15833" width="10.5703125" customWidth="1"/>
    <col min="15834" max="15835" width="8.7109375" customWidth="1"/>
    <col min="15836" max="15836" width="9.7109375" customWidth="1"/>
    <col min="15837" max="15838" width="8.7109375" customWidth="1"/>
    <col min="15839" max="15839" width="10.28515625" customWidth="1"/>
    <col min="15840" max="15841" width="8.7109375" customWidth="1"/>
    <col min="15842" max="15842" width="10.7109375" customWidth="1"/>
    <col min="15843" max="15844" width="8.7109375" customWidth="1"/>
    <col min="15845" max="15845" width="10.7109375" customWidth="1"/>
    <col min="15846" max="15847" width="8.7109375" customWidth="1"/>
    <col min="15848" max="15848" width="10" customWidth="1"/>
    <col min="15849" max="15850" width="8.7109375" customWidth="1"/>
    <col min="15851" max="15851" width="9.42578125" customWidth="1"/>
    <col min="15852" max="15853" width="8.7109375" customWidth="1"/>
    <col min="15854" max="15854" width="10" customWidth="1"/>
    <col min="15855" max="15856" width="8.7109375" customWidth="1"/>
    <col min="15857" max="15857" width="10.42578125" customWidth="1"/>
    <col min="15858" max="15859" width="8.7109375" customWidth="1"/>
    <col min="15860" max="15860" width="9.5703125" customWidth="1"/>
    <col min="15863" max="15863" width="11.42578125" customWidth="1"/>
    <col min="15866" max="15866" width="11.5703125" customWidth="1"/>
    <col min="15869" max="15869" width="11.28515625" customWidth="1"/>
    <col min="15872" max="15872" width="11.85546875" customWidth="1"/>
    <col min="15875" max="15875" width="11.140625" customWidth="1"/>
    <col min="16083" max="16083" width="37.85546875" customWidth="1"/>
    <col min="16084" max="16084" width="10.28515625" customWidth="1"/>
    <col min="16085" max="16085" width="8.7109375" customWidth="1"/>
    <col min="16086" max="16086" width="10.7109375" customWidth="1"/>
    <col min="16087" max="16088" width="8.7109375" customWidth="1"/>
    <col min="16089" max="16089" width="10.5703125" customWidth="1"/>
    <col min="16090" max="16091" width="8.7109375" customWidth="1"/>
    <col min="16092" max="16092" width="9.7109375" customWidth="1"/>
    <col min="16093" max="16094" width="8.7109375" customWidth="1"/>
    <col min="16095" max="16095" width="10.28515625" customWidth="1"/>
    <col min="16096" max="16097" width="8.7109375" customWidth="1"/>
    <col min="16098" max="16098" width="10.7109375" customWidth="1"/>
    <col min="16099" max="16100" width="8.7109375" customWidth="1"/>
    <col min="16101" max="16101" width="10.7109375" customWidth="1"/>
    <col min="16102" max="16103" width="8.7109375" customWidth="1"/>
    <col min="16104" max="16104" width="10" customWidth="1"/>
    <col min="16105" max="16106" width="8.7109375" customWidth="1"/>
    <col min="16107" max="16107" width="9.42578125" customWidth="1"/>
    <col min="16108" max="16109" width="8.7109375" customWidth="1"/>
    <col min="16110" max="16110" width="10" customWidth="1"/>
    <col min="16111" max="16112" width="8.7109375" customWidth="1"/>
    <col min="16113" max="16113" width="10.42578125" customWidth="1"/>
    <col min="16114" max="16115" width="8.7109375" customWidth="1"/>
    <col min="16116" max="16116" width="9.5703125" customWidth="1"/>
    <col min="16119" max="16119" width="11.42578125" customWidth="1"/>
    <col min="16122" max="16122" width="11.5703125" customWidth="1"/>
    <col min="16125" max="16125" width="11.28515625" customWidth="1"/>
    <col min="16128" max="16128" width="11.85546875" customWidth="1"/>
    <col min="16131" max="16131" width="11.140625" customWidth="1"/>
  </cols>
  <sheetData>
    <row r="1" spans="1:17" x14ac:dyDescent="0.25">
      <c r="A1" s="100"/>
      <c r="B1" s="100" t="s">
        <v>98</v>
      </c>
      <c r="C1" s="308" t="s">
        <v>132</v>
      </c>
      <c r="D1" s="309"/>
      <c r="E1" s="309"/>
      <c r="F1" s="309"/>
      <c r="G1" s="309"/>
      <c r="H1" s="100"/>
      <c r="I1" s="100"/>
      <c r="J1" s="100"/>
      <c r="K1" s="100"/>
      <c r="L1" s="100"/>
      <c r="M1" s="100"/>
      <c r="N1" s="100"/>
      <c r="O1" s="100"/>
    </row>
    <row r="2" spans="1:17" x14ac:dyDescent="0.25">
      <c r="A2" s="100"/>
      <c r="B2" s="100"/>
      <c r="C2" s="187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7" x14ac:dyDescent="0.25">
      <c r="A3" s="100"/>
      <c r="B3" s="14" t="s">
        <v>89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7" ht="25.5" customHeight="1" x14ac:dyDescent="0.25">
      <c r="A4" s="101"/>
      <c r="B4" s="104" t="s">
        <v>16</v>
      </c>
      <c r="C4" s="105" t="s">
        <v>17</v>
      </c>
      <c r="D4" s="105" t="s">
        <v>18</v>
      </c>
      <c r="E4" s="105" t="s">
        <v>19</v>
      </c>
      <c r="F4" s="105" t="s">
        <v>20</v>
      </c>
      <c r="G4" s="105" t="s">
        <v>21</v>
      </c>
      <c r="H4" s="105" t="s">
        <v>22</v>
      </c>
      <c r="I4" s="105" t="s">
        <v>23</v>
      </c>
      <c r="J4" s="105" t="s">
        <v>24</v>
      </c>
      <c r="K4" s="105" t="s">
        <v>25</v>
      </c>
      <c r="L4" s="105" t="s">
        <v>26</v>
      </c>
      <c r="M4" s="105" t="s">
        <v>27</v>
      </c>
      <c r="N4" s="105" t="s">
        <v>28</v>
      </c>
      <c r="O4" s="105" t="s">
        <v>151</v>
      </c>
      <c r="P4" s="105" t="s">
        <v>152</v>
      </c>
      <c r="Q4" s="105" t="s">
        <v>153</v>
      </c>
    </row>
    <row r="5" spans="1:17" ht="30" x14ac:dyDescent="0.25">
      <c r="A5" s="101"/>
      <c r="B5" s="104" t="s">
        <v>82</v>
      </c>
      <c r="C5" s="106" t="s">
        <v>75</v>
      </c>
      <c r="D5" s="106" t="s">
        <v>75</v>
      </c>
      <c r="E5" s="106" t="s">
        <v>75</v>
      </c>
      <c r="F5" s="106" t="s">
        <v>75</v>
      </c>
      <c r="G5" s="106" t="s">
        <v>75</v>
      </c>
      <c r="H5" s="106" t="s">
        <v>75</v>
      </c>
      <c r="I5" s="106" t="s">
        <v>75</v>
      </c>
      <c r="J5" s="106" t="s">
        <v>75</v>
      </c>
      <c r="K5" s="106" t="s">
        <v>75</v>
      </c>
      <c r="L5" s="106" t="s">
        <v>75</v>
      </c>
      <c r="M5" s="106" t="s">
        <v>75</v>
      </c>
      <c r="N5" s="106" t="s">
        <v>75</v>
      </c>
      <c r="O5" s="106" t="s">
        <v>75</v>
      </c>
      <c r="P5" s="106" t="s">
        <v>75</v>
      </c>
      <c r="Q5" s="106" t="s">
        <v>75</v>
      </c>
    </row>
    <row r="6" spans="1:17" x14ac:dyDescent="0.25">
      <c r="A6" s="102">
        <v>1</v>
      </c>
      <c r="B6" s="107">
        <f>доходы!A26</f>
        <v>0</v>
      </c>
      <c r="C6" s="15">
        <f>доходы!E26</f>
        <v>400000</v>
      </c>
      <c r="D6" s="15">
        <f>доходы!H26</f>
        <v>400000</v>
      </c>
      <c r="E6" s="15">
        <f>доходы!K26</f>
        <v>560000</v>
      </c>
      <c r="F6" s="15">
        <f>доходы!N26</f>
        <v>600000</v>
      </c>
      <c r="G6" s="15">
        <f>доходы!Q26</f>
        <v>680000</v>
      </c>
      <c r="H6" s="15">
        <f>доходы!T26</f>
        <v>720000</v>
      </c>
      <c r="I6" s="15">
        <f>доходы!W26</f>
        <v>800000</v>
      </c>
      <c r="J6" s="15">
        <f>доходы!Z26</f>
        <v>800000</v>
      </c>
      <c r="K6" s="15">
        <f>доходы!AC26</f>
        <v>800000</v>
      </c>
      <c r="L6" s="15">
        <f>доходы!AF26</f>
        <v>0</v>
      </c>
      <c r="M6" s="15">
        <f>доходы!AI26</f>
        <v>0</v>
      </c>
      <c r="N6" s="15">
        <f>доходы!AL26</f>
        <v>0</v>
      </c>
      <c r="O6" s="15">
        <f>SUM(C6:N6)</f>
        <v>5760000</v>
      </c>
      <c r="P6" s="15"/>
      <c r="Q6" s="15"/>
    </row>
    <row r="7" spans="1:17" ht="30" x14ac:dyDescent="0.25">
      <c r="A7" s="250" t="s">
        <v>188</v>
      </c>
      <c r="B7" s="107" t="s">
        <v>189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>
        <f>SUM(C7:N7)</f>
        <v>0</v>
      </c>
      <c r="P7" s="15"/>
      <c r="Q7" s="15"/>
    </row>
    <row r="8" spans="1:17" x14ac:dyDescent="0.25">
      <c r="A8" s="102">
        <v>2</v>
      </c>
      <c r="B8" s="107" t="str">
        <f>'расчёт пер.р.'!A17</f>
        <v>Итого переменные расходы</v>
      </c>
      <c r="C8" s="15">
        <f>'расчёт пер.р.'!E17</f>
        <v>0</v>
      </c>
      <c r="D8" s="15">
        <f>'расчёт пер.р.'!H17</f>
        <v>0</v>
      </c>
      <c r="E8" s="15">
        <f>'расчёт пер.р.'!K17</f>
        <v>0</v>
      </c>
      <c r="F8" s="15">
        <f>'расчёт пер.р.'!N17</f>
        <v>0</v>
      </c>
      <c r="G8" s="15">
        <f>'расчёт пер.р.'!Q17</f>
        <v>0</v>
      </c>
      <c r="H8" s="15">
        <f>'расчёт пер.р.'!T17</f>
        <v>0</v>
      </c>
      <c r="I8" s="15">
        <f>'расчёт пер.р.'!W17</f>
        <v>0</v>
      </c>
      <c r="J8" s="15">
        <f>'расчёт пер.р.'!Z17</f>
        <v>0</v>
      </c>
      <c r="K8" s="15">
        <f>'расчёт пер.р.'!AC17</f>
        <v>0</v>
      </c>
      <c r="L8" s="15">
        <f>'расчёт пер.р.'!AF17</f>
        <v>0</v>
      </c>
      <c r="M8" s="15">
        <f>'расчёт пер.р.'!AI17</f>
        <v>0</v>
      </c>
      <c r="N8" s="15">
        <f>'расчёт пер.р.'!AL17</f>
        <v>0</v>
      </c>
      <c r="O8" s="15">
        <f t="shared" ref="O8:O11" si="0">SUM(C8:N8)</f>
        <v>0</v>
      </c>
      <c r="P8" s="15"/>
      <c r="Q8" s="15"/>
    </row>
    <row r="9" spans="1:17" x14ac:dyDescent="0.25">
      <c r="A9" s="102">
        <v>3</v>
      </c>
      <c r="B9" s="107" t="str">
        <f>'расчёт пост. р.'!A21</f>
        <v>Итого постоянные расходы</v>
      </c>
      <c r="C9" s="15">
        <f>'расчёт пост. р.'!D21</f>
        <v>768180</v>
      </c>
      <c r="D9" s="15">
        <f>'расчёт пост. р.'!G21</f>
        <v>0</v>
      </c>
      <c r="E9" s="15">
        <f>'расчёт пост. р.'!J21</f>
        <v>0</v>
      </c>
      <c r="F9" s="15">
        <f>'расчёт пост. р.'!M21</f>
        <v>0</v>
      </c>
      <c r="G9" s="15">
        <f>'расчёт пост. р.'!P21</f>
        <v>0</v>
      </c>
      <c r="H9" s="15">
        <f>'расчёт пост. р.'!S21</f>
        <v>0</v>
      </c>
      <c r="I9" s="15">
        <f>'расчёт пост. р.'!V21</f>
        <v>0</v>
      </c>
      <c r="J9" s="15">
        <f>'расчёт пост. р.'!Y21</f>
        <v>0</v>
      </c>
      <c r="K9" s="15">
        <f>'расчёт пост. р.'!AB21</f>
        <v>0</v>
      </c>
      <c r="L9" s="15">
        <f>'расчёт пост. р.'!AE21</f>
        <v>0</v>
      </c>
      <c r="M9" s="15">
        <f>'расчёт пост. р.'!AH21</f>
        <v>0</v>
      </c>
      <c r="N9" s="15">
        <f>'расчёт пост. р.'!AK21</f>
        <v>0</v>
      </c>
      <c r="O9" s="15">
        <f t="shared" si="0"/>
        <v>768180</v>
      </c>
      <c r="P9" s="15"/>
      <c r="Q9" s="15"/>
    </row>
    <row r="10" spans="1:17" x14ac:dyDescent="0.25">
      <c r="A10" s="103">
        <v>4</v>
      </c>
      <c r="B10" s="108" t="s">
        <v>109</v>
      </c>
      <c r="C10" s="109">
        <f>C6-(C8+C9)</f>
        <v>-368180</v>
      </c>
      <c r="D10" s="109">
        <f t="shared" ref="D10:O10" si="1">D6-(D8+D9)</f>
        <v>400000</v>
      </c>
      <c r="E10" s="109">
        <f t="shared" si="1"/>
        <v>560000</v>
      </c>
      <c r="F10" s="109">
        <f t="shared" si="1"/>
        <v>600000</v>
      </c>
      <c r="G10" s="109">
        <f t="shared" si="1"/>
        <v>680000</v>
      </c>
      <c r="H10" s="109">
        <f t="shared" si="1"/>
        <v>720000</v>
      </c>
      <c r="I10" s="109">
        <f t="shared" si="1"/>
        <v>800000</v>
      </c>
      <c r="J10" s="109">
        <f t="shared" si="1"/>
        <v>800000</v>
      </c>
      <c r="K10" s="109">
        <f t="shared" si="1"/>
        <v>800000</v>
      </c>
      <c r="L10" s="109">
        <f t="shared" si="1"/>
        <v>0</v>
      </c>
      <c r="M10" s="109">
        <f t="shared" si="1"/>
        <v>0</v>
      </c>
      <c r="N10" s="109">
        <f t="shared" si="1"/>
        <v>0</v>
      </c>
      <c r="O10" s="109">
        <f t="shared" si="1"/>
        <v>4991820</v>
      </c>
      <c r="P10" s="109"/>
      <c r="Q10" s="109"/>
    </row>
    <row r="11" spans="1:17" x14ac:dyDescent="0.25">
      <c r="A11" s="102">
        <v>5</v>
      </c>
      <c r="B11" s="107" t="s">
        <v>110</v>
      </c>
      <c r="C11" s="15">
        <v>3820</v>
      </c>
      <c r="D11" s="15">
        <v>3820</v>
      </c>
      <c r="E11" s="15">
        <v>3820</v>
      </c>
      <c r="F11" s="15">
        <v>3820</v>
      </c>
      <c r="G11" s="15">
        <v>3820</v>
      </c>
      <c r="H11" s="15">
        <v>3820</v>
      </c>
      <c r="I11" s="15">
        <v>3820</v>
      </c>
      <c r="J11" s="15">
        <v>3820</v>
      </c>
      <c r="K11" s="15">
        <v>3820</v>
      </c>
      <c r="L11" s="15">
        <v>3820</v>
      </c>
      <c r="M11" s="15">
        <v>3820</v>
      </c>
      <c r="N11" s="15">
        <v>3822</v>
      </c>
      <c r="O11" s="15">
        <f t="shared" si="0"/>
        <v>45842</v>
      </c>
      <c r="P11" s="200"/>
      <c r="Q11" s="200"/>
    </row>
    <row r="12" spans="1:17" x14ac:dyDescent="0.25">
      <c r="A12" s="102">
        <v>6</v>
      </c>
      <c r="B12" s="107" t="s">
        <v>148</v>
      </c>
      <c r="C12" s="15">
        <f>IF(налоги!$D15&lt;налоги!$D16,IF((C6*0.06-C11)&gt;0,(C6*0.06-C11),0),IF((C10-C11)*0.15&gt;0,(C10-C11)*0.15,0))</f>
        <v>20180</v>
      </c>
      <c r="D12" s="15">
        <f>IF(налоги!$D15&lt;налоги!$D16,IF((D6*0.06-D11)&gt;0,(D6*0.06-D11),0),IF((D10-D11)*0.15&gt;0,(D10-D11)*0.15,0))</f>
        <v>20180</v>
      </c>
      <c r="E12" s="15">
        <f>IF(налоги!$D15&lt;налоги!$D16,IF((E6*0.06-E11)&gt;0,(E6*0.06-E11),0),IF((E10-E11)*0.15&gt;0,(E10-E11)*0.15,0))</f>
        <v>29780</v>
      </c>
      <c r="F12" s="15">
        <f>IF(налоги!$D15&lt;налоги!$D16,IF((F6*0.06-F11)&gt;0,(F6*0.06-F11),0),IF((F10-F11)*0.15&gt;0,(F10-F11)*0.15,0))</f>
        <v>32180</v>
      </c>
      <c r="G12" s="15">
        <f>IF(налоги!$D15&lt;налоги!$D16,IF((G6*0.06-G11)&gt;0,(G6*0.06-G11),0),IF((G10-G11)*0.15&gt;0,(G10-G11)*0.15,0))</f>
        <v>36980</v>
      </c>
      <c r="H12" s="15">
        <f>IF(налоги!$D15&lt;налоги!$D16,IF((H6*0.06-H11)&gt;0,(H6*0.06-H11),0),IF((H10-H11)*0.15&gt;0,(H10-H11)*0.15,0))</f>
        <v>39380</v>
      </c>
      <c r="I12" s="15">
        <f>IF(налоги!$D15&lt;налоги!$D16,IF((I6*0.06-I11)&gt;0,(I6*0.06-I11),0),IF((I10-I11)*0.15&gt;0,(I10-I11)*0.15,0))</f>
        <v>44180</v>
      </c>
      <c r="J12" s="15">
        <f>IF(налоги!$D15&lt;налоги!$D16,IF((J6*0.06-J11)&gt;0,(J6*0.06-J11),0),IF((J10-J11)*0.15&gt;0,(J10-J11)*0.15,0))</f>
        <v>44180</v>
      </c>
      <c r="K12" s="15">
        <f>IF(налоги!$D15&lt;налоги!$D16,IF((K6*0.06-K11)&gt;0,(K6*0.06-K11),0),IF((K10-K11)*0.15&gt;0,(K10-K11)*0.15,0))</f>
        <v>44180</v>
      </c>
      <c r="L12" s="15">
        <f>IF(налоги!$D15&lt;налоги!$D16,IF((L6*0.06-L11)&gt;0,(L6*0.06-L11),0),IF((L10-L11)*0.15&gt;0,(L10-L11)*0.15,0))</f>
        <v>0</v>
      </c>
      <c r="M12" s="15">
        <f>IF(налоги!$D15&lt;налоги!$D16,IF((M6*0.06-M11)&gt;0,(M6*0.06-M11),0),IF((M10-M11)*0.15&gt;0,(M10-M11)*0.15,0))</f>
        <v>0</v>
      </c>
      <c r="N12" s="15">
        <f>IF(налоги!$D15&lt;налоги!$D16,IF((N6*0.06-N11)&gt;0,(N6*0.06-N11),0),IF((N10-N11)*0.15&gt;0,(N10-N11)*0.15,0))</f>
        <v>0</v>
      </c>
      <c r="O12" s="15">
        <f>SUM(C12:N12)</f>
        <v>311220</v>
      </c>
      <c r="P12" s="200"/>
      <c r="Q12" s="200"/>
    </row>
    <row r="13" spans="1:17" x14ac:dyDescent="0.25">
      <c r="A13" s="103">
        <v>8</v>
      </c>
      <c r="B13" s="108" t="s">
        <v>111</v>
      </c>
      <c r="C13" s="109">
        <f>C10-C12</f>
        <v>-388360</v>
      </c>
      <c r="D13" s="109">
        <f t="shared" ref="D13:N13" si="2">D10-D12</f>
        <v>379820</v>
      </c>
      <c r="E13" s="109">
        <f t="shared" si="2"/>
        <v>530220</v>
      </c>
      <c r="F13" s="109">
        <f t="shared" si="2"/>
        <v>567820</v>
      </c>
      <c r="G13" s="109">
        <f t="shared" si="2"/>
        <v>643020</v>
      </c>
      <c r="H13" s="109">
        <f t="shared" si="2"/>
        <v>680620</v>
      </c>
      <c r="I13" s="109">
        <f t="shared" si="2"/>
        <v>755820</v>
      </c>
      <c r="J13" s="109">
        <f t="shared" si="2"/>
        <v>755820</v>
      </c>
      <c r="K13" s="109">
        <f t="shared" si="2"/>
        <v>755820</v>
      </c>
      <c r="L13" s="109">
        <f t="shared" si="2"/>
        <v>0</v>
      </c>
      <c r="M13" s="109">
        <f t="shared" si="2"/>
        <v>0</v>
      </c>
      <c r="N13" s="109">
        <f t="shared" si="2"/>
        <v>0</v>
      </c>
      <c r="O13" s="109">
        <f>O10-O12</f>
        <v>4680600</v>
      </c>
      <c r="P13" s="109"/>
      <c r="Q13" s="109"/>
    </row>
    <row r="14" spans="1:17" x14ac:dyDescent="0.25">
      <c r="A14" s="103">
        <v>9</v>
      </c>
      <c r="B14" s="108" t="s">
        <v>34</v>
      </c>
      <c r="C14" s="109">
        <f>C13</f>
        <v>-388360</v>
      </c>
      <c r="D14" s="109">
        <f>C14+D13</f>
        <v>-8540</v>
      </c>
      <c r="E14" s="109">
        <f>D14+E13</f>
        <v>521680</v>
      </c>
      <c r="F14" s="109">
        <f t="shared" ref="F14:N14" si="3">E14+F13</f>
        <v>1089500</v>
      </c>
      <c r="G14" s="109">
        <f t="shared" si="3"/>
        <v>1732520</v>
      </c>
      <c r="H14" s="109">
        <f t="shared" si="3"/>
        <v>2413140</v>
      </c>
      <c r="I14" s="109">
        <f t="shared" si="3"/>
        <v>3168960</v>
      </c>
      <c r="J14" s="109">
        <f t="shared" si="3"/>
        <v>3924780</v>
      </c>
      <c r="K14" s="109">
        <f t="shared" si="3"/>
        <v>4680600</v>
      </c>
      <c r="L14" s="109">
        <f t="shared" si="3"/>
        <v>4680600</v>
      </c>
      <c r="M14" s="109">
        <f t="shared" si="3"/>
        <v>4680600</v>
      </c>
      <c r="N14" s="109">
        <f t="shared" si="3"/>
        <v>4680600</v>
      </c>
      <c r="O14" s="109">
        <f>N14</f>
        <v>4680600</v>
      </c>
      <c r="P14" s="109"/>
      <c r="Q14" s="109"/>
    </row>
    <row r="15" spans="1:17" x14ac:dyDescent="0.25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</row>
  </sheetData>
  <mergeCells count="1">
    <mergeCell ref="C1:G1"/>
  </mergeCells>
  <pageMargins left="0.7" right="0.7" top="0.75" bottom="0.75" header="0.3" footer="0.3"/>
  <ignoredErrors>
    <ignoredError sqref="C4:N4" numberStoredAsText="1"/>
    <ignoredError sqref="O1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4" workbookViewId="0">
      <selection activeCell="D14" sqref="D14"/>
    </sheetView>
  </sheetViews>
  <sheetFormatPr defaultColWidth="9.140625" defaultRowHeight="15.75" x14ac:dyDescent="0.25"/>
  <cols>
    <col min="1" max="1" width="4.140625" style="35" bestFit="1" customWidth="1"/>
    <col min="2" max="2" width="62.42578125" style="39" customWidth="1"/>
    <col min="3" max="3" width="21.140625" style="36" customWidth="1"/>
    <col min="4" max="4" width="24.7109375" style="37" customWidth="1"/>
    <col min="5" max="5" width="59" style="39" bestFit="1" customWidth="1"/>
    <col min="6" max="6" width="10.140625" style="38" bestFit="1" customWidth="1"/>
    <col min="7" max="7" width="15" style="39" customWidth="1"/>
    <col min="8" max="8" width="15.7109375" style="39" bestFit="1" customWidth="1"/>
    <col min="9" max="16384" width="9.140625" style="39"/>
  </cols>
  <sheetData>
    <row r="1" spans="1:7" ht="32.25" x14ac:dyDescent="0.3">
      <c r="A1" s="110"/>
      <c r="B1" s="111" t="s">
        <v>124</v>
      </c>
      <c r="C1" s="112"/>
      <c r="D1" s="113"/>
      <c r="E1" s="114" t="s">
        <v>78</v>
      </c>
    </row>
    <row r="2" spans="1:7" x14ac:dyDescent="0.25">
      <c r="A2" s="110"/>
      <c r="B2" s="115"/>
      <c r="C2" s="112"/>
      <c r="D2" s="113"/>
      <c r="E2" s="116"/>
    </row>
    <row r="3" spans="1:7" ht="18.75" x14ac:dyDescent="0.3">
      <c r="A3" s="110"/>
      <c r="B3" s="311" t="s">
        <v>79</v>
      </c>
      <c r="C3" s="311"/>
      <c r="D3" s="311"/>
      <c r="E3" s="114"/>
      <c r="F3" s="40"/>
    </row>
    <row r="4" spans="1:7" x14ac:dyDescent="0.25">
      <c r="A4" s="110"/>
      <c r="B4" s="117" t="s">
        <v>80</v>
      </c>
      <c r="C4" s="312" t="s">
        <v>91</v>
      </c>
      <c r="D4" s="312"/>
      <c r="E4" s="118"/>
      <c r="F4" s="40"/>
    </row>
    <row r="5" spans="1:7" ht="16.5" thickBot="1" x14ac:dyDescent="0.3">
      <c r="A5" s="110"/>
      <c r="B5" s="118"/>
      <c r="C5" s="118"/>
      <c r="D5" s="118"/>
      <c r="E5" s="118"/>
      <c r="F5" s="40"/>
    </row>
    <row r="6" spans="1:7" ht="32.25" thickBot="1" x14ac:dyDescent="0.3">
      <c r="A6" s="119" t="s">
        <v>81</v>
      </c>
      <c r="B6" s="120" t="s">
        <v>82</v>
      </c>
      <c r="C6" s="120" t="s">
        <v>83</v>
      </c>
      <c r="D6" s="120" t="s">
        <v>75</v>
      </c>
      <c r="E6" s="121" t="s">
        <v>84</v>
      </c>
      <c r="F6" s="41"/>
    </row>
    <row r="7" spans="1:7" s="43" customFormat="1" x14ac:dyDescent="0.25">
      <c r="A7" s="122">
        <v>1</v>
      </c>
      <c r="B7" s="123" t="s">
        <v>116</v>
      </c>
      <c r="C7" s="68" t="s">
        <v>85</v>
      </c>
      <c r="D7" s="69">
        <f>'Общая (инвест) стоимость'!D32</f>
        <v>683000</v>
      </c>
      <c r="E7" s="74"/>
      <c r="F7" s="42"/>
    </row>
    <row r="8" spans="1:7" x14ac:dyDescent="0.25">
      <c r="A8" s="124"/>
      <c r="B8" s="59"/>
      <c r="C8" s="60"/>
      <c r="D8" s="61"/>
      <c r="E8" s="62"/>
    </row>
    <row r="9" spans="1:7" x14ac:dyDescent="0.25">
      <c r="A9" s="124">
        <v>2</v>
      </c>
      <c r="B9" s="59" t="s">
        <v>114</v>
      </c>
      <c r="C9" s="60" t="s">
        <v>85</v>
      </c>
      <c r="D9" s="61">
        <f>'расчёт пер.р.'!AO17+'расчёт пост. р.'!AL21</f>
        <v>768180</v>
      </c>
      <c r="E9" s="62"/>
    </row>
    <row r="10" spans="1:7" s="43" customFormat="1" x14ac:dyDescent="0.25">
      <c r="A10" s="124">
        <v>3</v>
      </c>
      <c r="B10" s="59" t="s">
        <v>115</v>
      </c>
      <c r="C10" s="60" t="s">
        <v>85</v>
      </c>
      <c r="D10" s="61">
        <f>доходы!AO26</f>
        <v>3600000</v>
      </c>
      <c r="E10" s="63"/>
      <c r="F10" s="42"/>
    </row>
    <row r="11" spans="1:7" x14ac:dyDescent="0.25">
      <c r="A11" s="124"/>
      <c r="B11" s="59"/>
      <c r="C11" s="60"/>
      <c r="D11" s="61"/>
      <c r="E11" s="62"/>
    </row>
    <row r="12" spans="1:7" s="43" customFormat="1" x14ac:dyDescent="0.25">
      <c r="A12" s="124">
        <v>4</v>
      </c>
      <c r="B12" s="59" t="s">
        <v>117</v>
      </c>
      <c r="C12" s="60" t="s">
        <v>85</v>
      </c>
      <c r="D12" s="61">
        <f>D10-D9</f>
        <v>2831820</v>
      </c>
      <c r="E12" s="72"/>
      <c r="F12" s="42"/>
    </row>
    <row r="13" spans="1:7" s="43" customFormat="1" x14ac:dyDescent="0.25">
      <c r="A13" s="124">
        <v>5</v>
      </c>
      <c r="B13" s="59" t="s">
        <v>122</v>
      </c>
      <c r="C13" s="60" t="s">
        <v>85</v>
      </c>
      <c r="D13" s="61">
        <f>фин.рез!O11</f>
        <v>45842</v>
      </c>
      <c r="E13" s="63"/>
      <c r="F13" s="42"/>
      <c r="G13" s="42"/>
    </row>
    <row r="14" spans="1:7" s="43" customFormat="1" x14ac:dyDescent="0.25">
      <c r="A14" s="124">
        <v>6</v>
      </c>
      <c r="B14" s="59" t="s">
        <v>123</v>
      </c>
      <c r="C14" s="60" t="s">
        <v>85</v>
      </c>
      <c r="D14" s="61">
        <f>фин.рез!O12-фин.рез!O11</f>
        <v>265378</v>
      </c>
      <c r="E14" s="63"/>
      <c r="F14" s="42"/>
    </row>
    <row r="15" spans="1:7" s="43" customFormat="1" ht="16.5" thickBot="1" x14ac:dyDescent="0.3">
      <c r="A15" s="125"/>
      <c r="B15" s="64"/>
      <c r="C15" s="65"/>
      <c r="D15" s="66"/>
      <c r="E15" s="63"/>
      <c r="F15" s="42"/>
      <c r="G15" s="42"/>
    </row>
    <row r="16" spans="1:7" s="43" customFormat="1" ht="18.75" x14ac:dyDescent="0.3">
      <c r="A16" s="126">
        <v>7</v>
      </c>
      <c r="B16" s="82" t="s">
        <v>118</v>
      </c>
      <c r="C16" s="127" t="s">
        <v>85</v>
      </c>
      <c r="D16" s="128">
        <f>D12-D13-D14</f>
        <v>2520600</v>
      </c>
      <c r="E16" s="129"/>
      <c r="F16" s="42"/>
      <c r="G16" s="42"/>
    </row>
    <row r="17" spans="1:7" s="43" customFormat="1" ht="18.75" x14ac:dyDescent="0.3">
      <c r="A17" s="130">
        <v>8</v>
      </c>
      <c r="B17" s="80" t="s">
        <v>119</v>
      </c>
      <c r="C17" s="81" t="s">
        <v>85</v>
      </c>
      <c r="D17" s="131">
        <f>D16/12</f>
        <v>210050</v>
      </c>
      <c r="E17" s="129"/>
      <c r="F17" s="42"/>
      <c r="G17" s="42"/>
    </row>
    <row r="18" spans="1:7" s="43" customFormat="1" ht="18.75" x14ac:dyDescent="0.3">
      <c r="A18" s="130">
        <v>9</v>
      </c>
      <c r="B18" s="80" t="s">
        <v>120</v>
      </c>
      <c r="C18" s="81" t="s">
        <v>86</v>
      </c>
      <c r="D18" s="131">
        <f>D16/D10*100</f>
        <v>70.016666666666666</v>
      </c>
      <c r="E18" s="132"/>
      <c r="F18" s="42"/>
    </row>
    <row r="19" spans="1:7" s="43" customFormat="1" ht="19.5" thickBot="1" x14ac:dyDescent="0.35">
      <c r="A19" s="133">
        <f>A18+1</f>
        <v>10</v>
      </c>
      <c r="B19" s="134" t="s">
        <v>121</v>
      </c>
      <c r="C19" s="135" t="s">
        <v>87</v>
      </c>
      <c r="D19" s="136">
        <f>D7/D17</f>
        <v>3.2516067602951679</v>
      </c>
      <c r="E19" s="132"/>
      <c r="F19" s="42"/>
      <c r="G19" s="42"/>
    </row>
    <row r="20" spans="1:7" x14ac:dyDescent="0.25">
      <c r="A20" s="110"/>
      <c r="B20" s="115"/>
      <c r="C20" s="112"/>
      <c r="D20" s="113"/>
      <c r="E20" s="115"/>
    </row>
    <row r="21" spans="1:7" x14ac:dyDescent="0.25">
      <c r="A21" s="110"/>
      <c r="B21" s="137"/>
      <c r="C21" s="112"/>
      <c r="D21" s="113"/>
      <c r="E21" s="115"/>
    </row>
  </sheetData>
  <mergeCells count="2">
    <mergeCell ref="B3:D3"/>
    <mergeCell ref="C4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19" sqref="B19"/>
    </sheetView>
  </sheetViews>
  <sheetFormatPr defaultRowHeight="15" x14ac:dyDescent="0.25"/>
  <cols>
    <col min="1" max="4" width="25.85546875" customWidth="1"/>
  </cols>
  <sheetData>
    <row r="1" spans="1:6" x14ac:dyDescent="0.25">
      <c r="B1" s="308" t="s">
        <v>132</v>
      </c>
      <c r="C1" s="309"/>
      <c r="D1" s="309"/>
      <c r="E1" s="309"/>
      <c r="F1" s="309"/>
    </row>
    <row r="3" spans="1:6" ht="15.75" x14ac:dyDescent="0.25">
      <c r="A3" s="313" t="s">
        <v>183</v>
      </c>
      <c r="B3" s="314" t="s">
        <v>184</v>
      </c>
      <c r="C3" s="314"/>
      <c r="D3" s="314"/>
    </row>
    <row r="4" spans="1:6" ht="15.75" x14ac:dyDescent="0.25">
      <c r="A4" s="313"/>
      <c r="B4" s="248">
        <v>2022</v>
      </c>
      <c r="C4" s="248">
        <v>2023</v>
      </c>
      <c r="D4" s="248">
        <v>2024</v>
      </c>
    </row>
    <row r="5" spans="1:6" ht="31.5" x14ac:dyDescent="0.25">
      <c r="A5" s="248" t="s">
        <v>185</v>
      </c>
      <c r="B5" s="249">
        <f>фин.рез!O7</f>
        <v>0</v>
      </c>
      <c r="C5" s="249">
        <f>фин.рез!P7</f>
        <v>0</v>
      </c>
      <c r="D5" s="249">
        <f>фин.рез!Q7</f>
        <v>0</v>
      </c>
    </row>
    <row r="6" spans="1:6" ht="15.75" x14ac:dyDescent="0.25">
      <c r="A6" s="248" t="s">
        <v>186</v>
      </c>
      <c r="B6" s="249">
        <f>фин.рез!O8+фин.рез!O9</f>
        <v>768180</v>
      </c>
      <c r="C6" s="249">
        <f>фин.рез!P8+фин.рез!P9</f>
        <v>0</v>
      </c>
      <c r="D6" s="249">
        <f>фин.рез!Q8+фин.рез!Q9</f>
        <v>0</v>
      </c>
    </row>
    <row r="7" spans="1:6" ht="15.75" x14ac:dyDescent="0.25">
      <c r="A7" s="248" t="s">
        <v>15</v>
      </c>
      <c r="B7" s="249">
        <f>фин.рез!O6</f>
        <v>5760000</v>
      </c>
      <c r="C7" s="249">
        <f>фин.рез!P6</f>
        <v>0</v>
      </c>
      <c r="D7" s="249">
        <f>фин.рез!Q6</f>
        <v>0</v>
      </c>
    </row>
    <row r="8" spans="1:6" ht="31.5" x14ac:dyDescent="0.25">
      <c r="A8" s="248" t="s">
        <v>187</v>
      </c>
      <c r="B8" s="249">
        <f>фин.рез!O10</f>
        <v>4991820</v>
      </c>
      <c r="C8" s="249">
        <f>фин.рез!P10</f>
        <v>0</v>
      </c>
      <c r="D8" s="249">
        <f>фин.рез!Q10</f>
        <v>0</v>
      </c>
    </row>
    <row r="9" spans="1:6" ht="15.75" x14ac:dyDescent="0.25">
      <c r="A9" s="248" t="s">
        <v>111</v>
      </c>
      <c r="B9" s="249">
        <f>фин.рез!O13</f>
        <v>4680600</v>
      </c>
      <c r="C9" s="249">
        <f>фин.рез!P13</f>
        <v>0</v>
      </c>
      <c r="D9" s="249">
        <f>фин.рез!Q13</f>
        <v>0</v>
      </c>
    </row>
  </sheetData>
  <mergeCells count="3">
    <mergeCell ref="A3:A4"/>
    <mergeCell ref="B3:D3"/>
    <mergeCell ref="B1:F1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B9" sqref="B9"/>
    </sheetView>
  </sheetViews>
  <sheetFormatPr defaultColWidth="8.7109375" defaultRowHeight="12.75" x14ac:dyDescent="0.2"/>
  <cols>
    <col min="1" max="2" width="8.7109375" style="139"/>
    <col min="3" max="3" width="45.5703125" style="139" customWidth="1"/>
    <col min="4" max="4" width="28.42578125" style="139" customWidth="1"/>
    <col min="5" max="5" width="19.5703125" style="139" customWidth="1"/>
    <col min="6" max="6" width="11.42578125" style="139" customWidth="1"/>
    <col min="7" max="258" width="8.7109375" style="139"/>
    <col min="259" max="259" width="31.7109375" style="139" customWidth="1"/>
    <col min="260" max="260" width="28.42578125" style="139" customWidth="1"/>
    <col min="261" max="261" width="8.7109375" style="139"/>
    <col min="262" max="262" width="11.42578125" style="139" customWidth="1"/>
    <col min="263" max="514" width="8.7109375" style="139"/>
    <col min="515" max="515" width="31.7109375" style="139" customWidth="1"/>
    <col min="516" max="516" width="28.42578125" style="139" customWidth="1"/>
    <col min="517" max="517" width="8.7109375" style="139"/>
    <col min="518" max="518" width="11.42578125" style="139" customWidth="1"/>
    <col min="519" max="770" width="8.7109375" style="139"/>
    <col min="771" max="771" width="31.7109375" style="139" customWidth="1"/>
    <col min="772" max="772" width="28.42578125" style="139" customWidth="1"/>
    <col min="773" max="773" width="8.7109375" style="139"/>
    <col min="774" max="774" width="11.42578125" style="139" customWidth="1"/>
    <col min="775" max="1026" width="8.7109375" style="139"/>
    <col min="1027" max="1027" width="31.7109375" style="139" customWidth="1"/>
    <col min="1028" max="1028" width="28.42578125" style="139" customWidth="1"/>
    <col min="1029" max="1029" width="8.7109375" style="139"/>
    <col min="1030" max="1030" width="11.42578125" style="139" customWidth="1"/>
    <col min="1031" max="1282" width="8.7109375" style="139"/>
    <col min="1283" max="1283" width="31.7109375" style="139" customWidth="1"/>
    <col min="1284" max="1284" width="28.42578125" style="139" customWidth="1"/>
    <col min="1285" max="1285" width="8.7109375" style="139"/>
    <col min="1286" max="1286" width="11.42578125" style="139" customWidth="1"/>
    <col min="1287" max="1538" width="8.7109375" style="139"/>
    <col min="1539" max="1539" width="31.7109375" style="139" customWidth="1"/>
    <col min="1540" max="1540" width="28.42578125" style="139" customWidth="1"/>
    <col min="1541" max="1541" width="8.7109375" style="139"/>
    <col min="1542" max="1542" width="11.42578125" style="139" customWidth="1"/>
    <col min="1543" max="1794" width="8.7109375" style="139"/>
    <col min="1795" max="1795" width="31.7109375" style="139" customWidth="1"/>
    <col min="1796" max="1796" width="28.42578125" style="139" customWidth="1"/>
    <col min="1797" max="1797" width="8.7109375" style="139"/>
    <col min="1798" max="1798" width="11.42578125" style="139" customWidth="1"/>
    <col min="1799" max="2050" width="8.7109375" style="139"/>
    <col min="2051" max="2051" width="31.7109375" style="139" customWidth="1"/>
    <col min="2052" max="2052" width="28.42578125" style="139" customWidth="1"/>
    <col min="2053" max="2053" width="8.7109375" style="139"/>
    <col min="2054" max="2054" width="11.42578125" style="139" customWidth="1"/>
    <col min="2055" max="2306" width="8.7109375" style="139"/>
    <col min="2307" max="2307" width="31.7109375" style="139" customWidth="1"/>
    <col min="2308" max="2308" width="28.42578125" style="139" customWidth="1"/>
    <col min="2309" max="2309" width="8.7109375" style="139"/>
    <col min="2310" max="2310" width="11.42578125" style="139" customWidth="1"/>
    <col min="2311" max="2562" width="8.7109375" style="139"/>
    <col min="2563" max="2563" width="31.7109375" style="139" customWidth="1"/>
    <col min="2564" max="2564" width="28.42578125" style="139" customWidth="1"/>
    <col min="2565" max="2565" width="8.7109375" style="139"/>
    <col min="2566" max="2566" width="11.42578125" style="139" customWidth="1"/>
    <col min="2567" max="2818" width="8.7109375" style="139"/>
    <col min="2819" max="2819" width="31.7109375" style="139" customWidth="1"/>
    <col min="2820" max="2820" width="28.42578125" style="139" customWidth="1"/>
    <col min="2821" max="2821" width="8.7109375" style="139"/>
    <col min="2822" max="2822" width="11.42578125" style="139" customWidth="1"/>
    <col min="2823" max="3074" width="8.7109375" style="139"/>
    <col min="3075" max="3075" width="31.7109375" style="139" customWidth="1"/>
    <col min="3076" max="3076" width="28.42578125" style="139" customWidth="1"/>
    <col min="3077" max="3077" width="8.7109375" style="139"/>
    <col min="3078" max="3078" width="11.42578125" style="139" customWidth="1"/>
    <col min="3079" max="3330" width="8.7109375" style="139"/>
    <col min="3331" max="3331" width="31.7109375" style="139" customWidth="1"/>
    <col min="3332" max="3332" width="28.42578125" style="139" customWidth="1"/>
    <col min="3333" max="3333" width="8.7109375" style="139"/>
    <col min="3334" max="3334" width="11.42578125" style="139" customWidth="1"/>
    <col min="3335" max="3586" width="8.7109375" style="139"/>
    <col min="3587" max="3587" width="31.7109375" style="139" customWidth="1"/>
    <col min="3588" max="3588" width="28.42578125" style="139" customWidth="1"/>
    <col min="3589" max="3589" width="8.7109375" style="139"/>
    <col min="3590" max="3590" width="11.42578125" style="139" customWidth="1"/>
    <col min="3591" max="3842" width="8.7109375" style="139"/>
    <col min="3843" max="3843" width="31.7109375" style="139" customWidth="1"/>
    <col min="3844" max="3844" width="28.42578125" style="139" customWidth="1"/>
    <col min="3845" max="3845" width="8.7109375" style="139"/>
    <col min="3846" max="3846" width="11.42578125" style="139" customWidth="1"/>
    <col min="3847" max="4098" width="8.7109375" style="139"/>
    <col min="4099" max="4099" width="31.7109375" style="139" customWidth="1"/>
    <col min="4100" max="4100" width="28.42578125" style="139" customWidth="1"/>
    <col min="4101" max="4101" width="8.7109375" style="139"/>
    <col min="4102" max="4102" width="11.42578125" style="139" customWidth="1"/>
    <col min="4103" max="4354" width="8.7109375" style="139"/>
    <col min="4355" max="4355" width="31.7109375" style="139" customWidth="1"/>
    <col min="4356" max="4356" width="28.42578125" style="139" customWidth="1"/>
    <col min="4357" max="4357" width="8.7109375" style="139"/>
    <col min="4358" max="4358" width="11.42578125" style="139" customWidth="1"/>
    <col min="4359" max="4610" width="8.7109375" style="139"/>
    <col min="4611" max="4611" width="31.7109375" style="139" customWidth="1"/>
    <col min="4612" max="4612" width="28.42578125" style="139" customWidth="1"/>
    <col min="4613" max="4613" width="8.7109375" style="139"/>
    <col min="4614" max="4614" width="11.42578125" style="139" customWidth="1"/>
    <col min="4615" max="4866" width="8.7109375" style="139"/>
    <col min="4867" max="4867" width="31.7109375" style="139" customWidth="1"/>
    <col min="4868" max="4868" width="28.42578125" style="139" customWidth="1"/>
    <col min="4869" max="4869" width="8.7109375" style="139"/>
    <col min="4870" max="4870" width="11.42578125" style="139" customWidth="1"/>
    <col min="4871" max="5122" width="8.7109375" style="139"/>
    <col min="5123" max="5123" width="31.7109375" style="139" customWidth="1"/>
    <col min="5124" max="5124" width="28.42578125" style="139" customWidth="1"/>
    <col min="5125" max="5125" width="8.7109375" style="139"/>
    <col min="5126" max="5126" width="11.42578125" style="139" customWidth="1"/>
    <col min="5127" max="5378" width="8.7109375" style="139"/>
    <col min="5379" max="5379" width="31.7109375" style="139" customWidth="1"/>
    <col min="5380" max="5380" width="28.42578125" style="139" customWidth="1"/>
    <col min="5381" max="5381" width="8.7109375" style="139"/>
    <col min="5382" max="5382" width="11.42578125" style="139" customWidth="1"/>
    <col min="5383" max="5634" width="8.7109375" style="139"/>
    <col min="5635" max="5635" width="31.7109375" style="139" customWidth="1"/>
    <col min="5636" max="5636" width="28.42578125" style="139" customWidth="1"/>
    <col min="5637" max="5637" width="8.7109375" style="139"/>
    <col min="5638" max="5638" width="11.42578125" style="139" customWidth="1"/>
    <col min="5639" max="5890" width="8.7109375" style="139"/>
    <col min="5891" max="5891" width="31.7109375" style="139" customWidth="1"/>
    <col min="5892" max="5892" width="28.42578125" style="139" customWidth="1"/>
    <col min="5893" max="5893" width="8.7109375" style="139"/>
    <col min="5894" max="5894" width="11.42578125" style="139" customWidth="1"/>
    <col min="5895" max="6146" width="8.7109375" style="139"/>
    <col min="6147" max="6147" width="31.7109375" style="139" customWidth="1"/>
    <col min="6148" max="6148" width="28.42578125" style="139" customWidth="1"/>
    <col min="6149" max="6149" width="8.7109375" style="139"/>
    <col min="6150" max="6150" width="11.42578125" style="139" customWidth="1"/>
    <col min="6151" max="6402" width="8.7109375" style="139"/>
    <col min="6403" max="6403" width="31.7109375" style="139" customWidth="1"/>
    <col min="6404" max="6404" width="28.42578125" style="139" customWidth="1"/>
    <col min="6405" max="6405" width="8.7109375" style="139"/>
    <col min="6406" max="6406" width="11.42578125" style="139" customWidth="1"/>
    <col min="6407" max="6658" width="8.7109375" style="139"/>
    <col min="6659" max="6659" width="31.7109375" style="139" customWidth="1"/>
    <col min="6660" max="6660" width="28.42578125" style="139" customWidth="1"/>
    <col min="6661" max="6661" width="8.7109375" style="139"/>
    <col min="6662" max="6662" width="11.42578125" style="139" customWidth="1"/>
    <col min="6663" max="6914" width="8.7109375" style="139"/>
    <col min="6915" max="6915" width="31.7109375" style="139" customWidth="1"/>
    <col min="6916" max="6916" width="28.42578125" style="139" customWidth="1"/>
    <col min="6917" max="6917" width="8.7109375" style="139"/>
    <col min="6918" max="6918" width="11.42578125" style="139" customWidth="1"/>
    <col min="6919" max="7170" width="8.7109375" style="139"/>
    <col min="7171" max="7171" width="31.7109375" style="139" customWidth="1"/>
    <col min="7172" max="7172" width="28.42578125" style="139" customWidth="1"/>
    <col min="7173" max="7173" width="8.7109375" style="139"/>
    <col min="7174" max="7174" width="11.42578125" style="139" customWidth="1"/>
    <col min="7175" max="7426" width="8.7109375" style="139"/>
    <col min="7427" max="7427" width="31.7109375" style="139" customWidth="1"/>
    <col min="7428" max="7428" width="28.42578125" style="139" customWidth="1"/>
    <col min="7429" max="7429" width="8.7109375" style="139"/>
    <col min="7430" max="7430" width="11.42578125" style="139" customWidth="1"/>
    <col min="7431" max="7682" width="8.7109375" style="139"/>
    <col min="7683" max="7683" width="31.7109375" style="139" customWidth="1"/>
    <col min="7684" max="7684" width="28.42578125" style="139" customWidth="1"/>
    <col min="7685" max="7685" width="8.7109375" style="139"/>
    <col min="7686" max="7686" width="11.42578125" style="139" customWidth="1"/>
    <col min="7687" max="7938" width="8.7109375" style="139"/>
    <col min="7939" max="7939" width="31.7109375" style="139" customWidth="1"/>
    <col min="7940" max="7940" width="28.42578125" style="139" customWidth="1"/>
    <col min="7941" max="7941" width="8.7109375" style="139"/>
    <col min="7942" max="7942" width="11.42578125" style="139" customWidth="1"/>
    <col min="7943" max="8194" width="8.7109375" style="139"/>
    <col min="8195" max="8195" width="31.7109375" style="139" customWidth="1"/>
    <col min="8196" max="8196" width="28.42578125" style="139" customWidth="1"/>
    <col min="8197" max="8197" width="8.7109375" style="139"/>
    <col min="8198" max="8198" width="11.42578125" style="139" customWidth="1"/>
    <col min="8199" max="8450" width="8.7109375" style="139"/>
    <col min="8451" max="8451" width="31.7109375" style="139" customWidth="1"/>
    <col min="8452" max="8452" width="28.42578125" style="139" customWidth="1"/>
    <col min="8453" max="8453" width="8.7109375" style="139"/>
    <col min="8454" max="8454" width="11.42578125" style="139" customWidth="1"/>
    <col min="8455" max="8706" width="8.7109375" style="139"/>
    <col min="8707" max="8707" width="31.7109375" style="139" customWidth="1"/>
    <col min="8708" max="8708" width="28.42578125" style="139" customWidth="1"/>
    <col min="8709" max="8709" width="8.7109375" style="139"/>
    <col min="8710" max="8710" width="11.42578125" style="139" customWidth="1"/>
    <col min="8711" max="8962" width="8.7109375" style="139"/>
    <col min="8963" max="8963" width="31.7109375" style="139" customWidth="1"/>
    <col min="8964" max="8964" width="28.42578125" style="139" customWidth="1"/>
    <col min="8965" max="8965" width="8.7109375" style="139"/>
    <col min="8966" max="8966" width="11.42578125" style="139" customWidth="1"/>
    <col min="8967" max="9218" width="8.7109375" style="139"/>
    <col min="9219" max="9219" width="31.7109375" style="139" customWidth="1"/>
    <col min="9220" max="9220" width="28.42578125" style="139" customWidth="1"/>
    <col min="9221" max="9221" width="8.7109375" style="139"/>
    <col min="9222" max="9222" width="11.42578125" style="139" customWidth="1"/>
    <col min="9223" max="9474" width="8.7109375" style="139"/>
    <col min="9475" max="9475" width="31.7109375" style="139" customWidth="1"/>
    <col min="9476" max="9476" width="28.42578125" style="139" customWidth="1"/>
    <col min="9477" max="9477" width="8.7109375" style="139"/>
    <col min="9478" max="9478" width="11.42578125" style="139" customWidth="1"/>
    <col min="9479" max="9730" width="8.7109375" style="139"/>
    <col min="9731" max="9731" width="31.7109375" style="139" customWidth="1"/>
    <col min="9732" max="9732" width="28.42578125" style="139" customWidth="1"/>
    <col min="9733" max="9733" width="8.7109375" style="139"/>
    <col min="9734" max="9734" width="11.42578125" style="139" customWidth="1"/>
    <col min="9735" max="9986" width="8.7109375" style="139"/>
    <col min="9987" max="9987" width="31.7109375" style="139" customWidth="1"/>
    <col min="9988" max="9988" width="28.42578125" style="139" customWidth="1"/>
    <col min="9989" max="9989" width="8.7109375" style="139"/>
    <col min="9990" max="9990" width="11.42578125" style="139" customWidth="1"/>
    <col min="9991" max="10242" width="8.7109375" style="139"/>
    <col min="10243" max="10243" width="31.7109375" style="139" customWidth="1"/>
    <col min="10244" max="10244" width="28.42578125" style="139" customWidth="1"/>
    <col min="10245" max="10245" width="8.7109375" style="139"/>
    <col min="10246" max="10246" width="11.42578125" style="139" customWidth="1"/>
    <col min="10247" max="10498" width="8.7109375" style="139"/>
    <col min="10499" max="10499" width="31.7109375" style="139" customWidth="1"/>
    <col min="10500" max="10500" width="28.42578125" style="139" customWidth="1"/>
    <col min="10501" max="10501" width="8.7109375" style="139"/>
    <col min="10502" max="10502" width="11.42578125" style="139" customWidth="1"/>
    <col min="10503" max="10754" width="8.7109375" style="139"/>
    <col min="10755" max="10755" width="31.7109375" style="139" customWidth="1"/>
    <col min="10756" max="10756" width="28.42578125" style="139" customWidth="1"/>
    <col min="10757" max="10757" width="8.7109375" style="139"/>
    <col min="10758" max="10758" width="11.42578125" style="139" customWidth="1"/>
    <col min="10759" max="11010" width="8.7109375" style="139"/>
    <col min="11011" max="11011" width="31.7109375" style="139" customWidth="1"/>
    <col min="11012" max="11012" width="28.42578125" style="139" customWidth="1"/>
    <col min="11013" max="11013" width="8.7109375" style="139"/>
    <col min="11014" max="11014" width="11.42578125" style="139" customWidth="1"/>
    <col min="11015" max="11266" width="8.7109375" style="139"/>
    <col min="11267" max="11267" width="31.7109375" style="139" customWidth="1"/>
    <col min="11268" max="11268" width="28.42578125" style="139" customWidth="1"/>
    <col min="11269" max="11269" width="8.7109375" style="139"/>
    <col min="11270" max="11270" width="11.42578125" style="139" customWidth="1"/>
    <col min="11271" max="11522" width="8.7109375" style="139"/>
    <col min="11523" max="11523" width="31.7109375" style="139" customWidth="1"/>
    <col min="11524" max="11524" width="28.42578125" style="139" customWidth="1"/>
    <col min="11525" max="11525" width="8.7109375" style="139"/>
    <col min="11526" max="11526" width="11.42578125" style="139" customWidth="1"/>
    <col min="11527" max="11778" width="8.7109375" style="139"/>
    <col min="11779" max="11779" width="31.7109375" style="139" customWidth="1"/>
    <col min="11780" max="11780" width="28.42578125" style="139" customWidth="1"/>
    <col min="11781" max="11781" width="8.7109375" style="139"/>
    <col min="11782" max="11782" width="11.42578125" style="139" customWidth="1"/>
    <col min="11783" max="12034" width="8.7109375" style="139"/>
    <col min="12035" max="12035" width="31.7109375" style="139" customWidth="1"/>
    <col min="12036" max="12036" width="28.42578125" style="139" customWidth="1"/>
    <col min="12037" max="12037" width="8.7109375" style="139"/>
    <col min="12038" max="12038" width="11.42578125" style="139" customWidth="1"/>
    <col min="12039" max="12290" width="8.7109375" style="139"/>
    <col min="12291" max="12291" width="31.7109375" style="139" customWidth="1"/>
    <col min="12292" max="12292" width="28.42578125" style="139" customWidth="1"/>
    <col min="12293" max="12293" width="8.7109375" style="139"/>
    <col min="12294" max="12294" width="11.42578125" style="139" customWidth="1"/>
    <col min="12295" max="12546" width="8.7109375" style="139"/>
    <col min="12547" max="12547" width="31.7109375" style="139" customWidth="1"/>
    <col min="12548" max="12548" width="28.42578125" style="139" customWidth="1"/>
    <col min="12549" max="12549" width="8.7109375" style="139"/>
    <col min="12550" max="12550" width="11.42578125" style="139" customWidth="1"/>
    <col min="12551" max="12802" width="8.7109375" style="139"/>
    <col min="12803" max="12803" width="31.7109375" style="139" customWidth="1"/>
    <col min="12804" max="12804" width="28.42578125" style="139" customWidth="1"/>
    <col min="12805" max="12805" width="8.7109375" style="139"/>
    <col min="12806" max="12806" width="11.42578125" style="139" customWidth="1"/>
    <col min="12807" max="13058" width="8.7109375" style="139"/>
    <col min="13059" max="13059" width="31.7109375" style="139" customWidth="1"/>
    <col min="13060" max="13060" width="28.42578125" style="139" customWidth="1"/>
    <col min="13061" max="13061" width="8.7109375" style="139"/>
    <col min="13062" max="13062" width="11.42578125" style="139" customWidth="1"/>
    <col min="13063" max="13314" width="8.7109375" style="139"/>
    <col min="13315" max="13315" width="31.7109375" style="139" customWidth="1"/>
    <col min="13316" max="13316" width="28.42578125" style="139" customWidth="1"/>
    <col min="13317" max="13317" width="8.7109375" style="139"/>
    <col min="13318" max="13318" width="11.42578125" style="139" customWidth="1"/>
    <col min="13319" max="13570" width="8.7109375" style="139"/>
    <col min="13571" max="13571" width="31.7109375" style="139" customWidth="1"/>
    <col min="13572" max="13572" width="28.42578125" style="139" customWidth="1"/>
    <col min="13573" max="13573" width="8.7109375" style="139"/>
    <col min="13574" max="13574" width="11.42578125" style="139" customWidth="1"/>
    <col min="13575" max="13826" width="8.7109375" style="139"/>
    <col min="13827" max="13827" width="31.7109375" style="139" customWidth="1"/>
    <col min="13828" max="13828" width="28.42578125" style="139" customWidth="1"/>
    <col min="13829" max="13829" width="8.7109375" style="139"/>
    <col min="13830" max="13830" width="11.42578125" style="139" customWidth="1"/>
    <col min="13831" max="14082" width="8.7109375" style="139"/>
    <col min="14083" max="14083" width="31.7109375" style="139" customWidth="1"/>
    <col min="14084" max="14084" width="28.42578125" style="139" customWidth="1"/>
    <col min="14085" max="14085" width="8.7109375" style="139"/>
    <col min="14086" max="14086" width="11.42578125" style="139" customWidth="1"/>
    <col min="14087" max="14338" width="8.7109375" style="139"/>
    <col min="14339" max="14339" width="31.7109375" style="139" customWidth="1"/>
    <col min="14340" max="14340" width="28.42578125" style="139" customWidth="1"/>
    <col min="14341" max="14341" width="8.7109375" style="139"/>
    <col min="14342" max="14342" width="11.42578125" style="139" customWidth="1"/>
    <col min="14343" max="14594" width="8.7109375" style="139"/>
    <col min="14595" max="14595" width="31.7109375" style="139" customWidth="1"/>
    <col min="14596" max="14596" width="28.42578125" style="139" customWidth="1"/>
    <col min="14597" max="14597" width="8.7109375" style="139"/>
    <col min="14598" max="14598" width="11.42578125" style="139" customWidth="1"/>
    <col min="14599" max="14850" width="8.7109375" style="139"/>
    <col min="14851" max="14851" width="31.7109375" style="139" customWidth="1"/>
    <col min="14852" max="14852" width="28.42578125" style="139" customWidth="1"/>
    <col min="14853" max="14853" width="8.7109375" style="139"/>
    <col min="14854" max="14854" width="11.42578125" style="139" customWidth="1"/>
    <col min="14855" max="15106" width="8.7109375" style="139"/>
    <col min="15107" max="15107" width="31.7109375" style="139" customWidth="1"/>
    <col min="15108" max="15108" width="28.42578125" style="139" customWidth="1"/>
    <col min="15109" max="15109" width="8.7109375" style="139"/>
    <col min="15110" max="15110" width="11.42578125" style="139" customWidth="1"/>
    <col min="15111" max="15362" width="8.7109375" style="139"/>
    <col min="15363" max="15363" width="31.7109375" style="139" customWidth="1"/>
    <col min="15364" max="15364" width="28.42578125" style="139" customWidth="1"/>
    <col min="15365" max="15365" width="8.7109375" style="139"/>
    <col min="15366" max="15366" width="11.42578125" style="139" customWidth="1"/>
    <col min="15367" max="15618" width="8.7109375" style="139"/>
    <col min="15619" max="15619" width="31.7109375" style="139" customWidth="1"/>
    <col min="15620" max="15620" width="28.42578125" style="139" customWidth="1"/>
    <col min="15621" max="15621" width="8.7109375" style="139"/>
    <col min="15622" max="15622" width="11.42578125" style="139" customWidth="1"/>
    <col min="15623" max="15874" width="8.7109375" style="139"/>
    <col min="15875" max="15875" width="31.7109375" style="139" customWidth="1"/>
    <col min="15876" max="15876" width="28.42578125" style="139" customWidth="1"/>
    <col min="15877" max="15877" width="8.7109375" style="139"/>
    <col min="15878" max="15878" width="11.42578125" style="139" customWidth="1"/>
    <col min="15879" max="16130" width="8.7109375" style="139"/>
    <col min="16131" max="16131" width="31.7109375" style="139" customWidth="1"/>
    <col min="16132" max="16132" width="28.42578125" style="139" customWidth="1"/>
    <col min="16133" max="16133" width="8.7109375" style="139"/>
    <col min="16134" max="16134" width="11.42578125" style="139" customWidth="1"/>
    <col min="16135" max="16384" width="8.7109375" style="139"/>
  </cols>
  <sheetData>
    <row r="2" spans="2:7" ht="15.75" x14ac:dyDescent="0.25">
      <c r="B2" s="138"/>
      <c r="C2" s="144" t="s">
        <v>131</v>
      </c>
      <c r="D2" s="144"/>
      <c r="E2" s="138"/>
      <c r="F2" s="138"/>
      <c r="G2" s="138"/>
    </row>
    <row r="3" spans="2:7" ht="15.75" x14ac:dyDescent="0.25">
      <c r="B3" s="138"/>
      <c r="C3" s="145" t="s">
        <v>125</v>
      </c>
      <c r="D3" s="145"/>
      <c r="E3" s="138"/>
      <c r="F3" s="138"/>
      <c r="G3" s="138"/>
    </row>
    <row r="4" spans="2:7" ht="15.75" x14ac:dyDescent="0.25">
      <c r="B4" s="140"/>
      <c r="C4" s="146" t="s">
        <v>126</v>
      </c>
      <c r="D4" s="147"/>
      <c r="E4" s="140"/>
      <c r="F4" s="140"/>
      <c r="G4" s="140"/>
    </row>
    <row r="5" spans="2:7" ht="24.75" customHeight="1" x14ac:dyDescent="0.25">
      <c r="B5" s="138"/>
      <c r="C5" s="148" t="s">
        <v>128</v>
      </c>
      <c r="D5" s="151">
        <f>'расчёт пост. р.'!AL21</f>
        <v>768180</v>
      </c>
      <c r="E5" s="138"/>
      <c r="F5" s="138"/>
      <c r="G5" s="138"/>
    </row>
    <row r="6" spans="2:7" ht="29.25" customHeight="1" x14ac:dyDescent="0.25">
      <c r="B6" s="138"/>
      <c r="C6" s="148" t="s">
        <v>129</v>
      </c>
      <c r="D6" s="151">
        <f>'расчёт пер.р.'!AO17</f>
        <v>0</v>
      </c>
      <c r="E6" s="138"/>
      <c r="F6" s="141"/>
      <c r="G6" s="138"/>
    </row>
    <row r="7" spans="2:7" ht="15.75" x14ac:dyDescent="0.25">
      <c r="B7" s="138"/>
      <c r="C7" s="148" t="s">
        <v>130</v>
      </c>
      <c r="D7" s="151">
        <f>доходы!AO26</f>
        <v>3600000</v>
      </c>
      <c r="E7" s="138"/>
      <c r="F7" s="141"/>
      <c r="G7" s="138"/>
    </row>
    <row r="8" spans="2:7" ht="31.5" x14ac:dyDescent="0.2">
      <c r="B8" s="234" t="s">
        <v>180</v>
      </c>
      <c r="C8" s="149" t="s">
        <v>127</v>
      </c>
      <c r="D8" s="150">
        <f>D7*D5/(D7-D6)</f>
        <v>768180</v>
      </c>
      <c r="E8" s="138"/>
      <c r="F8" s="138"/>
      <c r="G8" s="138"/>
    </row>
    <row r="9" spans="2:7" x14ac:dyDescent="0.2">
      <c r="B9" s="138"/>
      <c r="C9" s="142"/>
      <c r="D9" s="143"/>
      <c r="E9" s="138"/>
      <c r="F9" s="138"/>
      <c r="G9" s="138"/>
    </row>
    <row r="10" spans="2:7" x14ac:dyDescent="0.2">
      <c r="B10" s="138"/>
      <c r="C10" s="142"/>
      <c r="D10" s="143"/>
      <c r="E10" s="138"/>
      <c r="F10" s="138"/>
      <c r="G10" s="138"/>
    </row>
    <row r="11" spans="2:7" x14ac:dyDescent="0.2">
      <c r="B11" s="138"/>
      <c r="C11" s="142"/>
      <c r="D11" s="143"/>
      <c r="E11" s="138"/>
      <c r="F11" s="138"/>
      <c r="G11" s="138"/>
    </row>
    <row r="12" spans="2:7" x14ac:dyDescent="0.2">
      <c r="B12" s="138"/>
      <c r="C12" s="142"/>
      <c r="D12" s="143"/>
      <c r="E12" s="138"/>
      <c r="F12" s="138"/>
      <c r="G12" s="138"/>
    </row>
    <row r="13" spans="2:7" x14ac:dyDescent="0.2">
      <c r="B13" s="138"/>
      <c r="C13" s="142"/>
      <c r="D13" s="143"/>
      <c r="E13" s="138"/>
      <c r="F13" s="138"/>
      <c r="G13" s="138"/>
    </row>
    <row r="14" spans="2:7" x14ac:dyDescent="0.2">
      <c r="B14" s="138"/>
      <c r="C14" s="142"/>
      <c r="D14" s="143"/>
      <c r="E14" s="138"/>
      <c r="F14" s="138"/>
      <c r="G14" s="138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6"/>
  <sheetViews>
    <sheetView topLeftCell="A16" workbookViewId="0">
      <selection activeCell="P35" sqref="P35"/>
    </sheetView>
  </sheetViews>
  <sheetFormatPr defaultRowHeight="15" x14ac:dyDescent="0.25"/>
  <sheetData>
    <row r="2" spans="1:13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x14ac:dyDescent="0.2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203"/>
    </row>
    <row r="4" spans="1:13" x14ac:dyDescent="0.25">
      <c r="A4" s="201" t="s">
        <v>154</v>
      </c>
      <c r="B4" s="202">
        <v>0</v>
      </c>
      <c r="C4" s="202">
        <v>0.1</v>
      </c>
      <c r="D4" s="202">
        <v>0.2</v>
      </c>
      <c r="E4" s="202">
        <v>0.30000000000000004</v>
      </c>
      <c r="F4" s="202">
        <v>0.4</v>
      </c>
      <c r="G4" s="202">
        <v>0.5</v>
      </c>
      <c r="H4" s="202">
        <v>0.60000000000000009</v>
      </c>
      <c r="I4" s="202">
        <v>0.7</v>
      </c>
      <c r="J4" s="202">
        <v>0.8</v>
      </c>
      <c r="K4" s="202">
        <v>0.9</v>
      </c>
      <c r="L4" s="202">
        <v>1</v>
      </c>
      <c r="M4" s="205"/>
    </row>
    <row r="5" spans="1:13" x14ac:dyDescent="0.25">
      <c r="A5" s="204" t="s">
        <v>155</v>
      </c>
      <c r="B5" s="208">
        <f>'точка безуб'!D5</f>
        <v>768180</v>
      </c>
      <c r="C5" s="208">
        <f>B5</f>
        <v>768180</v>
      </c>
      <c r="D5" s="208">
        <f>B5</f>
        <v>768180</v>
      </c>
      <c r="E5" s="208">
        <f>B5</f>
        <v>768180</v>
      </c>
      <c r="F5" s="208">
        <f>B5</f>
        <v>768180</v>
      </c>
      <c r="G5" s="208">
        <f>B5</f>
        <v>768180</v>
      </c>
      <c r="H5" s="208">
        <f>B5</f>
        <v>768180</v>
      </c>
      <c r="I5" s="208">
        <f>B5</f>
        <v>768180</v>
      </c>
      <c r="J5" s="208">
        <f>B5</f>
        <v>768180</v>
      </c>
      <c r="K5" s="208">
        <f>B5</f>
        <v>768180</v>
      </c>
      <c r="L5" s="208">
        <f>K5</f>
        <v>768180</v>
      </c>
      <c r="M5" s="205"/>
    </row>
    <row r="6" spans="1:13" x14ac:dyDescent="0.25">
      <c r="A6" s="204" t="s">
        <v>156</v>
      </c>
      <c r="B6" s="208">
        <f>'точка безуб'!$D6*'график ТБ'!B4</f>
        <v>0</v>
      </c>
      <c r="C6" s="208">
        <f>'точка безуб'!$D6*'график ТБ'!C4</f>
        <v>0</v>
      </c>
      <c r="D6" s="208">
        <f>'точка безуб'!$D6*'график ТБ'!D4</f>
        <v>0</v>
      </c>
      <c r="E6" s="208">
        <f>'точка безуб'!$D6*'график ТБ'!E4</f>
        <v>0</v>
      </c>
      <c r="F6" s="208">
        <f>'точка безуб'!$D6*'график ТБ'!F4</f>
        <v>0</v>
      </c>
      <c r="G6" s="208">
        <f>'точка безуб'!$D6*'график ТБ'!G4</f>
        <v>0</v>
      </c>
      <c r="H6" s="208">
        <f>'точка безуб'!$D6*'график ТБ'!H4</f>
        <v>0</v>
      </c>
      <c r="I6" s="208">
        <f>'точка безуб'!$D6*'график ТБ'!I4</f>
        <v>0</v>
      </c>
      <c r="J6" s="208">
        <f>'точка безуб'!$D6*'график ТБ'!J4</f>
        <v>0</v>
      </c>
      <c r="K6" s="208">
        <f>'точка безуб'!$D6*'график ТБ'!K4</f>
        <v>0</v>
      </c>
      <c r="L6" s="208">
        <f>'точка безуб'!$D6*'график ТБ'!L4</f>
        <v>0</v>
      </c>
      <c r="M6" s="205"/>
    </row>
    <row r="7" spans="1:13" x14ac:dyDescent="0.25">
      <c r="A7" s="204" t="s">
        <v>157</v>
      </c>
      <c r="B7" s="208">
        <f>B5+B6</f>
        <v>768180</v>
      </c>
      <c r="C7" s="208">
        <f t="shared" ref="C7:K7" si="0">C5+C6</f>
        <v>768180</v>
      </c>
      <c r="D7" s="208">
        <f t="shared" si="0"/>
        <v>768180</v>
      </c>
      <c r="E7" s="208">
        <f t="shared" si="0"/>
        <v>768180</v>
      </c>
      <c r="F7" s="208">
        <f t="shared" si="0"/>
        <v>768180</v>
      </c>
      <c r="G7" s="208">
        <f t="shared" si="0"/>
        <v>768180</v>
      </c>
      <c r="H7" s="208">
        <f t="shared" si="0"/>
        <v>768180</v>
      </c>
      <c r="I7" s="208">
        <f t="shared" si="0"/>
        <v>768180</v>
      </c>
      <c r="J7" s="208">
        <f t="shared" si="0"/>
        <v>768180</v>
      </c>
      <c r="K7" s="208">
        <f t="shared" si="0"/>
        <v>768180</v>
      </c>
      <c r="L7" s="208">
        <f>L5+L6</f>
        <v>768180</v>
      </c>
      <c r="M7" s="206"/>
    </row>
    <row r="8" spans="1:13" x14ac:dyDescent="0.25">
      <c r="A8" s="204" t="s">
        <v>158</v>
      </c>
      <c r="B8" s="209">
        <f>'точка безуб'!$D7*'график ТБ'!B4</f>
        <v>0</v>
      </c>
      <c r="C8" s="209">
        <f>'точка безуб'!$D7*'график ТБ'!C4</f>
        <v>360000</v>
      </c>
      <c r="D8" s="209">
        <f>'точка безуб'!$D7*'график ТБ'!D4</f>
        <v>720000</v>
      </c>
      <c r="E8" s="209">
        <f>'точка безуб'!$D7*'график ТБ'!E4</f>
        <v>1080000.0000000002</v>
      </c>
      <c r="F8" s="209">
        <f>'точка безуб'!$D7*'график ТБ'!F4</f>
        <v>1440000</v>
      </c>
      <c r="G8" s="209">
        <f>'точка безуб'!$D7*'график ТБ'!G4</f>
        <v>1800000</v>
      </c>
      <c r="H8" s="209">
        <f>'точка безуб'!$D7*'график ТБ'!H4</f>
        <v>2160000.0000000005</v>
      </c>
      <c r="I8" s="209">
        <f>'точка безуб'!$D7*'график ТБ'!I4</f>
        <v>2520000</v>
      </c>
      <c r="J8" s="209">
        <f>'точка безуб'!$D7*'график ТБ'!J4</f>
        <v>2880000</v>
      </c>
      <c r="K8" s="209">
        <f>'точка безуб'!$D7*'график ТБ'!K4</f>
        <v>3240000</v>
      </c>
      <c r="L8" s="209">
        <f>'точка безуб'!$D7*'график ТБ'!L4</f>
        <v>3600000</v>
      </c>
      <c r="M8" s="139"/>
    </row>
    <row r="9" spans="1:13" x14ac:dyDescent="0.25">
      <c r="A9" s="204" t="s">
        <v>111</v>
      </c>
      <c r="B9" s="210">
        <f>B8-B7</f>
        <v>-768180</v>
      </c>
      <c r="C9" s="210">
        <f>C8-C7</f>
        <v>-408180</v>
      </c>
      <c r="D9" s="210">
        <f t="shared" ref="D9:L9" si="1">D8-D7</f>
        <v>-48180</v>
      </c>
      <c r="E9" s="210">
        <f t="shared" si="1"/>
        <v>311820.00000000023</v>
      </c>
      <c r="F9" s="210">
        <f t="shared" si="1"/>
        <v>671820</v>
      </c>
      <c r="G9" s="210">
        <f t="shared" si="1"/>
        <v>1031820</v>
      </c>
      <c r="H9" s="210">
        <f t="shared" si="1"/>
        <v>1391820.0000000005</v>
      </c>
      <c r="I9" s="210">
        <f t="shared" si="1"/>
        <v>1751820</v>
      </c>
      <c r="J9" s="211">
        <f t="shared" si="1"/>
        <v>2111820</v>
      </c>
      <c r="K9" s="212">
        <f t="shared" si="1"/>
        <v>2471820</v>
      </c>
      <c r="L9" s="212">
        <f t="shared" si="1"/>
        <v>2831820</v>
      </c>
      <c r="M9" s="139"/>
    </row>
    <row r="10" spans="1:13" x14ac:dyDescent="0.25">
      <c r="A10" s="139"/>
      <c r="B10" s="207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</row>
    <row r="11" spans="1:13" x14ac:dyDescent="0.25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</row>
    <row r="12" spans="1:13" x14ac:dyDescent="0.25">
      <c r="A12" s="139"/>
      <c r="B12" s="205"/>
      <c r="C12" s="205"/>
      <c r="D12" s="139"/>
      <c r="E12" s="139"/>
      <c r="F12" s="139"/>
      <c r="G12" s="139"/>
      <c r="H12" s="139"/>
      <c r="I12" s="139"/>
      <c r="J12" s="139"/>
      <c r="K12" s="139"/>
      <c r="L12" s="139"/>
      <c r="M12" s="139"/>
    </row>
    <row r="13" spans="1:13" x14ac:dyDescent="0.25">
      <c r="A13" s="139"/>
      <c r="B13" s="205"/>
      <c r="C13" s="205"/>
      <c r="D13" s="139"/>
      <c r="E13" s="139"/>
      <c r="F13" s="139"/>
      <c r="G13" s="139"/>
      <c r="H13" s="139"/>
      <c r="I13" s="139"/>
      <c r="J13" s="139"/>
      <c r="K13" s="139"/>
      <c r="L13" s="139"/>
      <c r="M13" s="139"/>
    </row>
    <row r="14" spans="1:13" x14ac:dyDescent="0.25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</row>
    <row r="15" spans="1:13" x14ac:dyDescent="0.25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</row>
    <row r="16" spans="1:13" x14ac:dyDescent="0.25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</row>
    <row r="17" spans="1:13" x14ac:dyDescent="0.25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</row>
    <row r="18" spans="1:13" x14ac:dyDescent="0.25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</row>
    <row r="19" spans="1:13" x14ac:dyDescent="0.25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</row>
    <row r="20" spans="1:13" x14ac:dyDescent="0.25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</row>
    <row r="21" spans="1:13" x14ac:dyDescent="0.25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</row>
    <row r="22" spans="1:13" x14ac:dyDescent="0.25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</row>
    <row r="23" spans="1:13" x14ac:dyDescent="0.25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</row>
    <row r="24" spans="1:13" x14ac:dyDescent="0.25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</row>
    <row r="25" spans="1:13" x14ac:dyDescent="0.25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</row>
    <row r="26" spans="1:13" x14ac:dyDescent="0.25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</row>
    <row r="27" spans="1:13" x14ac:dyDescent="0.25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</row>
    <row r="28" spans="1:13" x14ac:dyDescent="0.25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  <row r="29" spans="1:13" x14ac:dyDescent="0.25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</row>
    <row r="30" spans="1:13" x14ac:dyDescent="0.25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</row>
    <row r="31" spans="1:13" x14ac:dyDescent="0.25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</row>
    <row r="32" spans="1:13" x14ac:dyDescent="0.25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</row>
    <row r="33" spans="1:13" x14ac:dyDescent="0.25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</row>
    <row r="34" spans="1:13" x14ac:dyDescent="0.25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</row>
    <row r="35" spans="1:13" x14ac:dyDescent="0.25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</row>
    <row r="36" spans="1:13" x14ac:dyDescent="0.25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</row>
    <row r="37" spans="1:13" x14ac:dyDescent="0.25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</row>
    <row r="38" spans="1:13" x14ac:dyDescent="0.25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</row>
    <row r="39" spans="1:13" x14ac:dyDescent="0.25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</row>
    <row r="40" spans="1:13" x14ac:dyDescent="0.25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</row>
    <row r="41" spans="1:13" x14ac:dyDescent="0.25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</row>
    <row r="42" spans="1:13" x14ac:dyDescent="0.25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</row>
    <row r="43" spans="1:13" x14ac:dyDescent="0.25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</row>
    <row r="44" spans="1:13" x14ac:dyDescent="0.25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</row>
    <row r="45" spans="1:13" x14ac:dyDescent="0.25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</row>
    <row r="46" spans="1:13" x14ac:dyDescent="0.25">
      <c r="A46" s="139"/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6" zoomScale="110" zoomScaleNormal="110" workbookViewId="0">
      <selection activeCell="A33" sqref="A33"/>
    </sheetView>
  </sheetViews>
  <sheetFormatPr defaultRowHeight="15" x14ac:dyDescent="0.25"/>
  <cols>
    <col min="1" max="1" width="47.28515625" customWidth="1"/>
    <col min="2" max="2" width="9" customWidth="1"/>
    <col min="3" max="3" width="9.140625" customWidth="1"/>
    <col min="4" max="4" width="12.5703125" customWidth="1"/>
    <col min="5" max="5" width="7.5703125" customWidth="1"/>
  </cols>
  <sheetData>
    <row r="1" spans="1:4" x14ac:dyDescent="0.25">
      <c r="A1" t="s">
        <v>1</v>
      </c>
    </row>
    <row r="2" spans="1:4" x14ac:dyDescent="0.25">
      <c r="A2" s="3" t="s">
        <v>0</v>
      </c>
      <c r="B2" s="3"/>
      <c r="C2" s="3"/>
      <c r="D2" s="4"/>
    </row>
    <row r="3" spans="1:4" ht="38.25" x14ac:dyDescent="0.25">
      <c r="A3" s="152" t="s">
        <v>2</v>
      </c>
      <c r="B3" s="152" t="s">
        <v>3</v>
      </c>
      <c r="C3" s="152" t="s">
        <v>142</v>
      </c>
      <c r="D3" s="152" t="s">
        <v>14</v>
      </c>
    </row>
    <row r="4" spans="1:4" x14ac:dyDescent="0.25">
      <c r="A4" s="5" t="s">
        <v>4</v>
      </c>
      <c r="B4" s="6">
        <v>5</v>
      </c>
      <c r="C4" s="6">
        <v>80</v>
      </c>
      <c r="D4" s="7">
        <v>400000</v>
      </c>
    </row>
    <row r="5" spans="1:4" x14ac:dyDescent="0.25">
      <c r="A5" s="8" t="s">
        <v>210</v>
      </c>
      <c r="B5" s="9"/>
      <c r="C5" s="9"/>
      <c r="D5" s="9">
        <f>B5*C5</f>
        <v>0</v>
      </c>
    </row>
    <row r="6" spans="1:4" x14ac:dyDescent="0.25">
      <c r="A6" s="8"/>
      <c r="B6" s="9"/>
      <c r="C6" s="9"/>
      <c r="D6" s="9">
        <f t="shared" ref="D6" si="0">B6*C6</f>
        <v>0</v>
      </c>
    </row>
    <row r="7" spans="1:4" x14ac:dyDescent="0.25">
      <c r="A7" s="5" t="s">
        <v>8</v>
      </c>
      <c r="B7" s="7"/>
      <c r="C7" s="7"/>
      <c r="D7" s="7">
        <f>SUM(D8:D11)</f>
        <v>120000</v>
      </c>
    </row>
    <row r="8" spans="1:4" x14ac:dyDescent="0.25">
      <c r="A8" s="10" t="s">
        <v>211</v>
      </c>
      <c r="B8" s="11">
        <v>3</v>
      </c>
      <c r="C8" s="11">
        <v>40000</v>
      </c>
      <c r="D8" s="11">
        <f t="shared" ref="D8:D25" si="1">B8*C8</f>
        <v>120000</v>
      </c>
    </row>
    <row r="9" spans="1:4" x14ac:dyDescent="0.25">
      <c r="A9" s="10"/>
      <c r="B9" s="11"/>
      <c r="C9" s="11"/>
      <c r="D9" s="11">
        <f t="shared" si="1"/>
        <v>0</v>
      </c>
    </row>
    <row r="10" spans="1:4" x14ac:dyDescent="0.25">
      <c r="A10" s="10"/>
      <c r="B10" s="11"/>
      <c r="C10" s="11"/>
      <c r="D10" s="11">
        <f t="shared" si="1"/>
        <v>0</v>
      </c>
    </row>
    <row r="11" spans="1:4" x14ac:dyDescent="0.25">
      <c r="A11" s="10"/>
      <c r="B11" s="11"/>
      <c r="C11" s="11"/>
      <c r="D11" s="11">
        <f t="shared" si="1"/>
        <v>0</v>
      </c>
    </row>
    <row r="12" spans="1:4" x14ac:dyDescent="0.25">
      <c r="A12" s="5" t="s">
        <v>9</v>
      </c>
      <c r="B12" s="6"/>
      <c r="C12" s="6"/>
      <c r="D12" s="7">
        <f>SUM(D13:D15)</f>
        <v>30000</v>
      </c>
    </row>
    <row r="13" spans="1:4" x14ac:dyDescent="0.25">
      <c r="A13" s="10" t="s">
        <v>213</v>
      </c>
      <c r="B13" s="11">
        <v>1</v>
      </c>
      <c r="C13" s="11">
        <v>30000</v>
      </c>
      <c r="D13" s="11">
        <f>B13*C13</f>
        <v>30000</v>
      </c>
    </row>
    <row r="14" spans="1:4" x14ac:dyDescent="0.25">
      <c r="A14" s="10"/>
      <c r="B14" s="11"/>
      <c r="C14" s="11"/>
      <c r="D14" s="11">
        <f>B14*C14</f>
        <v>0</v>
      </c>
    </row>
    <row r="15" spans="1:4" x14ac:dyDescent="0.25">
      <c r="A15" s="10"/>
      <c r="B15" s="11"/>
      <c r="C15" s="11"/>
      <c r="D15" s="11">
        <f>B15*C15</f>
        <v>0</v>
      </c>
    </row>
    <row r="16" spans="1:4" x14ac:dyDescent="0.25">
      <c r="A16" s="5" t="s">
        <v>5</v>
      </c>
      <c r="B16" s="7"/>
      <c r="C16" s="7"/>
      <c r="D16" s="7">
        <f>SUM(D17:D17)</f>
        <v>0</v>
      </c>
    </row>
    <row r="17" spans="1:4" x14ac:dyDescent="0.25">
      <c r="A17" s="10" t="s">
        <v>214</v>
      </c>
      <c r="B17" s="11"/>
      <c r="C17" s="11"/>
      <c r="D17" s="11">
        <f t="shared" si="1"/>
        <v>0</v>
      </c>
    </row>
    <row r="18" spans="1:4" x14ac:dyDescent="0.25">
      <c r="A18" s="5" t="s">
        <v>10</v>
      </c>
      <c r="B18" s="7"/>
      <c r="C18" s="7"/>
      <c r="D18" s="7">
        <f>SUM(D19:D25)</f>
        <v>30000</v>
      </c>
    </row>
    <row r="19" spans="1:4" x14ac:dyDescent="0.25">
      <c r="A19" s="10" t="s">
        <v>215</v>
      </c>
      <c r="B19" s="11"/>
      <c r="C19" s="11"/>
      <c r="D19" s="11">
        <v>0</v>
      </c>
    </row>
    <row r="20" spans="1:4" x14ac:dyDescent="0.25">
      <c r="A20" s="10" t="s">
        <v>216</v>
      </c>
      <c r="B20" s="11"/>
      <c r="C20" s="11"/>
      <c r="D20" s="11">
        <f t="shared" si="1"/>
        <v>0</v>
      </c>
    </row>
    <row r="21" spans="1:4" x14ac:dyDescent="0.25">
      <c r="A21" s="10" t="s">
        <v>217</v>
      </c>
      <c r="B21" s="11"/>
      <c r="C21" s="11"/>
      <c r="D21" s="11">
        <f t="shared" si="1"/>
        <v>0</v>
      </c>
    </row>
    <row r="22" spans="1:4" x14ac:dyDescent="0.25">
      <c r="A22" s="10" t="s">
        <v>218</v>
      </c>
      <c r="B22" s="11">
        <v>1</v>
      </c>
      <c r="C22" s="11">
        <v>30000</v>
      </c>
      <c r="D22" s="11">
        <f t="shared" si="1"/>
        <v>30000</v>
      </c>
    </row>
    <row r="23" spans="1:4" ht="25.5" x14ac:dyDescent="0.25">
      <c r="A23" s="10" t="s">
        <v>219</v>
      </c>
      <c r="B23" s="11"/>
      <c r="C23" s="11"/>
      <c r="D23" s="11">
        <f t="shared" si="1"/>
        <v>0</v>
      </c>
    </row>
    <row r="24" spans="1:4" x14ac:dyDescent="0.25">
      <c r="A24" s="10"/>
      <c r="B24" s="11"/>
      <c r="C24" s="11"/>
      <c r="D24" s="11">
        <f t="shared" si="1"/>
        <v>0</v>
      </c>
    </row>
    <row r="25" spans="1:4" x14ac:dyDescent="0.25">
      <c r="A25" s="10"/>
      <c r="B25" s="11"/>
      <c r="C25" s="11"/>
      <c r="D25" s="11">
        <f t="shared" si="1"/>
        <v>0</v>
      </c>
    </row>
    <row r="26" spans="1:4" x14ac:dyDescent="0.25">
      <c r="A26" s="5" t="s">
        <v>11</v>
      </c>
      <c r="B26" s="7"/>
      <c r="C26" s="7"/>
      <c r="D26" s="7">
        <f>SUM(D27:D28)</f>
        <v>3000</v>
      </c>
    </row>
    <row r="27" spans="1:4" x14ac:dyDescent="0.25">
      <c r="A27" s="12" t="s">
        <v>6</v>
      </c>
      <c r="B27" s="13"/>
      <c r="C27" s="13"/>
      <c r="D27" s="11">
        <f>B27*C27</f>
        <v>0</v>
      </c>
    </row>
    <row r="28" spans="1:4" x14ac:dyDescent="0.25">
      <c r="A28" s="12" t="s">
        <v>220</v>
      </c>
      <c r="B28" s="13">
        <v>3</v>
      </c>
      <c r="C28" s="13">
        <v>1000</v>
      </c>
      <c r="D28" s="11">
        <f>B28*C28</f>
        <v>3000</v>
      </c>
    </row>
    <row r="29" spans="1:4" x14ac:dyDescent="0.25">
      <c r="A29" s="5" t="s">
        <v>12</v>
      </c>
      <c r="B29" s="7"/>
      <c r="C29" s="7"/>
      <c r="D29" s="7">
        <f>SUM(D30:D31)</f>
        <v>100000</v>
      </c>
    </row>
    <row r="30" spans="1:4" x14ac:dyDescent="0.25">
      <c r="A30" s="12" t="s">
        <v>221</v>
      </c>
      <c r="B30" s="11">
        <v>1</v>
      </c>
      <c r="C30" s="11">
        <v>100000</v>
      </c>
      <c r="D30" s="11">
        <f>B30*C30</f>
        <v>100000</v>
      </c>
    </row>
    <row r="31" spans="1:4" x14ac:dyDescent="0.25">
      <c r="A31" s="12"/>
      <c r="B31" s="11"/>
      <c r="C31" s="11"/>
      <c r="D31" s="11">
        <f>B31*C31</f>
        <v>0</v>
      </c>
    </row>
    <row r="32" spans="1:4" x14ac:dyDescent="0.25">
      <c r="A32" s="5" t="s">
        <v>7</v>
      </c>
      <c r="B32" s="6"/>
      <c r="C32" s="6"/>
      <c r="D32" s="7">
        <f>D4+D7+D12+D16+D18+D26+D29</f>
        <v>683000</v>
      </c>
    </row>
    <row r="33" spans="1:4" x14ac:dyDescent="0.25">
      <c r="A33" s="10" t="s">
        <v>222</v>
      </c>
      <c r="B33" s="11"/>
      <c r="C33" s="11"/>
      <c r="D33" s="11"/>
    </row>
    <row r="34" spans="1:4" x14ac:dyDescent="0.25">
      <c r="A34" s="2"/>
      <c r="B34" s="1"/>
      <c r="C34" s="1"/>
      <c r="D34" s="1"/>
    </row>
  </sheetData>
  <pageMargins left="0.7" right="0.7" top="0.75" bottom="0.75" header="0.3" footer="0.3"/>
  <ignoredErrors>
    <ignoredError sqref="D7 D29:D30 D20 D12:D18 D25:D26 D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topLeftCell="A16" workbookViewId="0">
      <selection activeCell="F32" sqref="F32"/>
    </sheetView>
  </sheetViews>
  <sheetFormatPr defaultColWidth="57.85546875" defaultRowHeight="15" x14ac:dyDescent="0.25"/>
  <cols>
    <col min="1" max="1" width="6.42578125" customWidth="1"/>
    <col min="2" max="2" width="46.28515625" customWidth="1"/>
    <col min="3" max="3" width="17.5703125" customWidth="1"/>
    <col min="4" max="4" width="13.42578125" customWidth="1"/>
    <col min="5" max="5" width="12.7109375" customWidth="1"/>
  </cols>
  <sheetData>
    <row r="2" spans="1:5" x14ac:dyDescent="0.25">
      <c r="A2" s="316" t="s">
        <v>159</v>
      </c>
      <c r="B2" s="316"/>
      <c r="C2" s="316"/>
      <c r="D2" s="316"/>
      <c r="E2" s="316"/>
    </row>
    <row r="3" spans="1:5" ht="14.45" customHeight="1" x14ac:dyDescent="0.25">
      <c r="A3" s="219" t="s">
        <v>81</v>
      </c>
      <c r="B3" s="220" t="s">
        <v>133</v>
      </c>
      <c r="C3" s="221" t="str">
        <f>фин.рез!O4</f>
        <v>итого за 1 год</v>
      </c>
      <c r="D3" s="221" t="str">
        <f>фин.рез!P4</f>
        <v>итого за 2 год</v>
      </c>
      <c r="E3" s="221" t="str">
        <f>фин.рез!Q4</f>
        <v>итого за 3 год</v>
      </c>
    </row>
    <row r="4" spans="1:5" ht="14.45" customHeight="1" x14ac:dyDescent="0.25">
      <c r="A4" s="222" t="s">
        <v>53</v>
      </c>
      <c r="B4" s="222" t="s">
        <v>160</v>
      </c>
      <c r="C4" s="223">
        <f>'Общая (инвест) стоимость'!D32</f>
        <v>683000</v>
      </c>
      <c r="D4" s="223">
        <v>0</v>
      </c>
      <c r="E4" s="223">
        <v>0</v>
      </c>
    </row>
    <row r="5" spans="1:5" ht="22.5" x14ac:dyDescent="0.25">
      <c r="A5" s="222" t="s">
        <v>54</v>
      </c>
      <c r="B5" s="222" t="s">
        <v>161</v>
      </c>
      <c r="C5" s="223">
        <f>фин.рез!O13</f>
        <v>4680600</v>
      </c>
      <c r="D5" s="223">
        <f>фин.рез!P13</f>
        <v>0</v>
      </c>
      <c r="E5" s="223">
        <f>фин.рез!Q13</f>
        <v>0</v>
      </c>
    </row>
    <row r="6" spans="1:5" ht="14.45" customHeight="1" x14ac:dyDescent="0.25">
      <c r="A6" s="222" t="s">
        <v>55</v>
      </c>
      <c r="B6" s="222" t="s">
        <v>162</v>
      </c>
      <c r="C6" s="223">
        <f>C5-C4</f>
        <v>3997600</v>
      </c>
      <c r="D6" s="223">
        <f t="shared" ref="D6:E6" si="0">D5-D4</f>
        <v>0</v>
      </c>
      <c r="E6" s="223">
        <f t="shared" si="0"/>
        <v>0</v>
      </c>
    </row>
    <row r="7" spans="1:5" ht="14.45" customHeight="1" x14ac:dyDescent="0.25">
      <c r="A7" s="222" t="s">
        <v>56</v>
      </c>
      <c r="B7" s="222" t="s">
        <v>163</v>
      </c>
      <c r="C7" s="223">
        <f>C6</f>
        <v>3997600</v>
      </c>
      <c r="D7" s="224">
        <f>C7+D6</f>
        <v>3997600</v>
      </c>
      <c r="E7" s="224">
        <f>D7+E6</f>
        <v>3997600</v>
      </c>
    </row>
    <row r="8" spans="1:5" x14ac:dyDescent="0.25">
      <c r="A8" s="225"/>
      <c r="B8" s="225"/>
      <c r="C8" s="226"/>
      <c r="D8" s="226"/>
      <c r="E8" s="227"/>
    </row>
    <row r="9" spans="1:5" x14ac:dyDescent="0.25">
      <c r="A9" s="316" t="s">
        <v>164</v>
      </c>
      <c r="B9" s="316"/>
      <c r="C9" s="316"/>
      <c r="D9" s="316"/>
      <c r="E9" s="316"/>
    </row>
    <row r="10" spans="1:5" x14ac:dyDescent="0.25">
      <c r="A10" s="219" t="s">
        <v>81</v>
      </c>
      <c r="B10" s="220" t="s">
        <v>133</v>
      </c>
      <c r="C10" s="221" t="str">
        <f>C3</f>
        <v>итого за 1 год</v>
      </c>
      <c r="D10" s="221" t="str">
        <f>D3</f>
        <v>итого за 2 год</v>
      </c>
      <c r="E10" s="221" t="str">
        <f>E3</f>
        <v>итого за 3 год</v>
      </c>
    </row>
    <row r="11" spans="1:5" x14ac:dyDescent="0.25">
      <c r="A11" s="222" t="s">
        <v>53</v>
      </c>
      <c r="B11" s="222" t="s">
        <v>165</v>
      </c>
      <c r="C11" s="228">
        <v>0.1</v>
      </c>
      <c r="D11" s="228">
        <v>0.1</v>
      </c>
      <c r="E11" s="228">
        <v>0.1</v>
      </c>
    </row>
    <row r="12" spans="1:5" x14ac:dyDescent="0.25">
      <c r="A12" s="222" t="s">
        <v>54</v>
      </c>
      <c r="B12" s="222" t="s">
        <v>166</v>
      </c>
      <c r="C12" s="228">
        <v>0.17</v>
      </c>
      <c r="D12" s="228">
        <v>0.17</v>
      </c>
      <c r="E12" s="228">
        <v>0.17</v>
      </c>
    </row>
    <row r="13" spans="1:5" x14ac:dyDescent="0.25">
      <c r="A13" s="222" t="s">
        <v>55</v>
      </c>
      <c r="B13" s="222" t="s">
        <v>167</v>
      </c>
      <c r="C13" s="228">
        <v>0.05</v>
      </c>
      <c r="D13" s="228">
        <v>0.05</v>
      </c>
      <c r="E13" s="228">
        <v>0.05</v>
      </c>
    </row>
    <row r="14" spans="1:5" x14ac:dyDescent="0.25">
      <c r="A14" s="222" t="s">
        <v>56</v>
      </c>
      <c r="B14" s="222" t="s">
        <v>168</v>
      </c>
      <c r="C14" s="233">
        <f>1/(POWER((1+C12)/(1+C11)+C13,0))</f>
        <v>1</v>
      </c>
      <c r="D14" s="233">
        <f>1/(POWER((1+D12)/(1+D11)+D13,1))</f>
        <v>0.8979591836734695</v>
      </c>
      <c r="E14" s="233">
        <f>1/(POWER((1+E12)/(1+E11)+E13,2))</f>
        <v>0.80633069554352366</v>
      </c>
    </row>
    <row r="15" spans="1:5" x14ac:dyDescent="0.25">
      <c r="A15" s="222" t="s">
        <v>57</v>
      </c>
      <c r="B15" s="222" t="s">
        <v>169</v>
      </c>
      <c r="C15" s="223">
        <f>C4*C14</f>
        <v>683000</v>
      </c>
      <c r="D15" s="223">
        <f>D4*D14</f>
        <v>0</v>
      </c>
      <c r="E15" s="223">
        <f>E4*E14</f>
        <v>0</v>
      </c>
    </row>
    <row r="16" spans="1:5" ht="22.5" x14ac:dyDescent="0.25">
      <c r="A16" s="222" t="s">
        <v>58</v>
      </c>
      <c r="B16" s="222" t="s">
        <v>170</v>
      </c>
      <c r="C16" s="223">
        <f>C5*C14</f>
        <v>4680600</v>
      </c>
      <c r="D16" s="223">
        <f>D5*D14</f>
        <v>0</v>
      </c>
      <c r="E16" s="223">
        <f>E5*E14</f>
        <v>0</v>
      </c>
    </row>
    <row r="17" spans="1:5" x14ac:dyDescent="0.25">
      <c r="A17" s="222" t="s">
        <v>171</v>
      </c>
      <c r="B17" s="222" t="s">
        <v>172</v>
      </c>
      <c r="C17" s="223">
        <f t="shared" ref="C17:E17" si="1">C16-C15</f>
        <v>3997600</v>
      </c>
      <c r="D17" s="223">
        <f t="shared" si="1"/>
        <v>0</v>
      </c>
      <c r="E17" s="223">
        <f t="shared" si="1"/>
        <v>0</v>
      </c>
    </row>
    <row r="18" spans="1:5" x14ac:dyDescent="0.25">
      <c r="A18" s="222" t="s">
        <v>173</v>
      </c>
      <c r="B18" s="222" t="s">
        <v>163</v>
      </c>
      <c r="C18" s="223">
        <f>C17</f>
        <v>3997600</v>
      </c>
      <c r="D18" s="224">
        <f t="shared" ref="D18:E18" si="2">C18+D17</f>
        <v>3997600</v>
      </c>
      <c r="E18" s="224">
        <f t="shared" si="2"/>
        <v>3997600</v>
      </c>
    </row>
    <row r="19" spans="1:5" x14ac:dyDescent="0.25">
      <c r="A19" s="225"/>
      <c r="B19" s="225"/>
      <c r="C19" s="226"/>
      <c r="D19" s="226"/>
      <c r="E19" s="226"/>
    </row>
    <row r="20" spans="1:5" x14ac:dyDescent="0.25">
      <c r="A20" s="315" t="s">
        <v>174</v>
      </c>
      <c r="B20" s="315"/>
      <c r="C20" s="315"/>
      <c r="D20" s="315"/>
      <c r="E20" s="315"/>
    </row>
    <row r="21" spans="1:5" x14ac:dyDescent="0.25">
      <c r="A21" s="316" t="s">
        <v>175</v>
      </c>
      <c r="B21" s="316"/>
      <c r="C21" s="316"/>
      <c r="D21" s="316"/>
      <c r="E21" s="316"/>
    </row>
    <row r="22" spans="1:5" x14ac:dyDescent="0.25">
      <c r="A22" s="219" t="s">
        <v>81</v>
      </c>
      <c r="B22" s="220" t="s">
        <v>133</v>
      </c>
      <c r="C22" s="221" t="str">
        <f t="shared" ref="C22:E23" si="3">C3</f>
        <v>итого за 1 год</v>
      </c>
      <c r="D22" s="221" t="str">
        <f t="shared" si="3"/>
        <v>итого за 2 год</v>
      </c>
      <c r="E22" s="221" t="str">
        <f t="shared" si="3"/>
        <v>итого за 3 год</v>
      </c>
    </row>
    <row r="23" spans="1:5" x14ac:dyDescent="0.25">
      <c r="A23" s="222" t="s">
        <v>53</v>
      </c>
      <c r="B23" s="222" t="s">
        <v>160</v>
      </c>
      <c r="C23" s="229">
        <f t="shared" si="3"/>
        <v>683000</v>
      </c>
      <c r="D23" s="229">
        <f t="shared" si="3"/>
        <v>0</v>
      </c>
      <c r="E23" s="229">
        <f t="shared" si="3"/>
        <v>0</v>
      </c>
    </row>
    <row r="24" spans="1:5" x14ac:dyDescent="0.25">
      <c r="A24" s="222" t="s">
        <v>54</v>
      </c>
      <c r="B24" s="222" t="s">
        <v>135</v>
      </c>
      <c r="C24" s="229">
        <f>C23</f>
        <v>683000</v>
      </c>
      <c r="D24" s="229">
        <f t="shared" ref="D24:E24" si="4">C24+D23</f>
        <v>683000</v>
      </c>
      <c r="E24" s="229">
        <f t="shared" si="4"/>
        <v>683000</v>
      </c>
    </row>
    <row r="25" spans="1:5" x14ac:dyDescent="0.25">
      <c r="A25" s="222" t="s">
        <v>55</v>
      </c>
      <c r="B25" s="222" t="s">
        <v>169</v>
      </c>
      <c r="C25" s="229">
        <f t="shared" ref="C25:E25" si="5">C23*C14</f>
        <v>683000</v>
      </c>
      <c r="D25" s="229">
        <f t="shared" si="5"/>
        <v>0</v>
      </c>
      <c r="E25" s="229">
        <f t="shared" si="5"/>
        <v>0</v>
      </c>
    </row>
    <row r="26" spans="1:5" ht="22.5" x14ac:dyDescent="0.25">
      <c r="A26" s="222" t="s">
        <v>56</v>
      </c>
      <c r="B26" s="222" t="s">
        <v>176</v>
      </c>
      <c r="C26" s="229">
        <f>C25</f>
        <v>683000</v>
      </c>
      <c r="D26" s="229">
        <f t="shared" ref="D26:E26" si="6">C26+D25</f>
        <v>683000</v>
      </c>
      <c r="E26" s="229">
        <f t="shared" si="6"/>
        <v>683000</v>
      </c>
    </row>
    <row r="27" spans="1:5" ht="22.5" x14ac:dyDescent="0.25">
      <c r="A27" s="222" t="s">
        <v>57</v>
      </c>
      <c r="B27" s="222" t="s">
        <v>161</v>
      </c>
      <c r="C27" s="229">
        <f>C5</f>
        <v>4680600</v>
      </c>
      <c r="D27" s="229">
        <f>D5</f>
        <v>0</v>
      </c>
      <c r="E27" s="229">
        <f>E5</f>
        <v>0</v>
      </c>
    </row>
    <row r="28" spans="1:5" ht="22.5" x14ac:dyDescent="0.25">
      <c r="A28" s="222" t="s">
        <v>58</v>
      </c>
      <c r="B28" s="222" t="s">
        <v>136</v>
      </c>
      <c r="C28" s="229">
        <f t="shared" ref="C28:E28" si="7">C27*C14</f>
        <v>4680600</v>
      </c>
      <c r="D28" s="229">
        <f t="shared" si="7"/>
        <v>0</v>
      </c>
      <c r="E28" s="229">
        <f t="shared" si="7"/>
        <v>0</v>
      </c>
    </row>
    <row r="29" spans="1:5" ht="22.5" x14ac:dyDescent="0.25">
      <c r="A29" s="222" t="s">
        <v>171</v>
      </c>
      <c r="B29" s="222" t="s">
        <v>137</v>
      </c>
      <c r="C29" s="229">
        <f>C28</f>
        <v>4680600</v>
      </c>
      <c r="D29" s="229">
        <f t="shared" ref="D29:E29" si="8">C29+D28</f>
        <v>4680600</v>
      </c>
      <c r="E29" s="229">
        <f t="shared" si="8"/>
        <v>4680600</v>
      </c>
    </row>
    <row r="30" spans="1:5" x14ac:dyDescent="0.25">
      <c r="A30" s="222" t="s">
        <v>173</v>
      </c>
      <c r="B30" s="222" t="s">
        <v>177</v>
      </c>
      <c r="C30" s="229">
        <f t="shared" ref="C30:E30" si="9">C29-C26</f>
        <v>3997600</v>
      </c>
      <c r="D30" s="230">
        <f t="shared" si="9"/>
        <v>3997600</v>
      </c>
      <c r="E30" s="230">
        <f t="shared" si="9"/>
        <v>3997600</v>
      </c>
    </row>
    <row r="31" spans="1:5" x14ac:dyDescent="0.25">
      <c r="A31" s="222" t="s">
        <v>178</v>
      </c>
      <c r="B31" s="222" t="s">
        <v>179</v>
      </c>
      <c r="C31" s="231">
        <f>C29/C26</f>
        <v>6.8530014641288437</v>
      </c>
      <c r="D31" s="232">
        <f t="shared" ref="D31:E31" si="10">D29/D26</f>
        <v>6.8530014641288437</v>
      </c>
      <c r="E31" s="232">
        <f t="shared" si="10"/>
        <v>6.8530014641288437</v>
      </c>
    </row>
    <row r="33" spans="2:4" ht="15.75" x14ac:dyDescent="0.25">
      <c r="B33" s="213" t="s">
        <v>138</v>
      </c>
      <c r="C33" s="32" t="s">
        <v>134</v>
      </c>
      <c r="D33" s="215">
        <f>E30</f>
        <v>3997600</v>
      </c>
    </row>
    <row r="34" spans="2:4" ht="15.75" x14ac:dyDescent="0.25">
      <c r="B34" s="213" t="s">
        <v>139</v>
      </c>
      <c r="C34" s="32" t="s">
        <v>134</v>
      </c>
      <c r="D34" s="216">
        <f>E31</f>
        <v>6.8530014641288437</v>
      </c>
    </row>
    <row r="35" spans="2:4" ht="15.75" x14ac:dyDescent="0.25">
      <c r="B35" s="217" t="s">
        <v>140</v>
      </c>
      <c r="C35" s="214" t="s">
        <v>13</v>
      </c>
      <c r="D35" s="218">
        <f>IF(фин.рез!O13&gt;0,1,2)</f>
        <v>1</v>
      </c>
    </row>
  </sheetData>
  <mergeCells count="4">
    <mergeCell ref="A20:E20"/>
    <mergeCell ref="A21:E21"/>
    <mergeCell ref="A2:E2"/>
    <mergeCell ref="A9:E9"/>
  </mergeCells>
  <pageMargins left="0.7" right="0.7" top="0.75" bottom="0.75" header="0.3" footer="0.3"/>
  <ignoredErrors>
    <ignoredError sqref="C25:E25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6"/>
  <sheetViews>
    <sheetView topLeftCell="A42" workbookViewId="0">
      <selection activeCell="B53" sqref="B53"/>
    </sheetView>
  </sheetViews>
  <sheetFormatPr defaultRowHeight="15" x14ac:dyDescent="0.25"/>
  <cols>
    <col min="1" max="1" width="47.42578125" customWidth="1"/>
    <col min="2" max="4" width="16.42578125" customWidth="1"/>
  </cols>
  <sheetData>
    <row r="3" spans="1:6" ht="15.75" thickBot="1" x14ac:dyDescent="0.3">
      <c r="A3" t="s">
        <v>0</v>
      </c>
    </row>
    <row r="4" spans="1:6" ht="63" x14ac:dyDescent="0.25">
      <c r="A4" s="254" t="s">
        <v>2</v>
      </c>
      <c r="B4" s="255" t="s">
        <v>190</v>
      </c>
      <c r="C4" s="255" t="s">
        <v>191</v>
      </c>
      <c r="D4" s="256" t="s">
        <v>192</v>
      </c>
    </row>
    <row r="5" spans="1:6" ht="31.5" x14ac:dyDescent="0.25">
      <c r="A5" s="257" t="s">
        <v>224</v>
      </c>
      <c r="B5" s="273">
        <v>500000</v>
      </c>
      <c r="C5" s="273">
        <v>50000</v>
      </c>
      <c r="D5" s="274">
        <v>450000</v>
      </c>
    </row>
    <row r="6" spans="1:6" ht="15.75" x14ac:dyDescent="0.25">
      <c r="A6" s="257" t="s">
        <v>193</v>
      </c>
      <c r="B6" s="258">
        <v>1500</v>
      </c>
      <c r="C6" s="258">
        <v>1500</v>
      </c>
      <c r="D6" s="259"/>
    </row>
    <row r="7" spans="1:6" ht="16.5" thickBot="1" x14ac:dyDescent="0.3">
      <c r="A7" s="260" t="s">
        <v>223</v>
      </c>
      <c r="B7" s="261"/>
      <c r="C7" s="261"/>
      <c r="D7" s="262"/>
    </row>
    <row r="8" spans="1:6" ht="78.75" x14ac:dyDescent="0.25">
      <c r="A8" s="263" t="s">
        <v>194</v>
      </c>
      <c r="B8" s="258">
        <f>SUM(C8:D8)</f>
        <v>0</v>
      </c>
      <c r="C8" s="264">
        <f t="shared" ref="C8:D8" si="0">SUM(C9:C10)</f>
        <v>0</v>
      </c>
      <c r="D8" s="265">
        <f t="shared" si="0"/>
        <v>0</v>
      </c>
    </row>
    <row r="9" spans="1:6" ht="15.75" x14ac:dyDescent="0.25">
      <c r="A9" s="257"/>
      <c r="B9" s="258"/>
      <c r="C9" s="258"/>
      <c r="D9" s="259"/>
    </row>
    <row r="10" spans="1:6" ht="16.5" thickBot="1" x14ac:dyDescent="0.3">
      <c r="A10" s="260"/>
      <c r="B10" s="261"/>
      <c r="C10" s="261"/>
      <c r="D10" s="262"/>
    </row>
    <row r="11" spans="1:6" ht="63" x14ac:dyDescent="0.25">
      <c r="A11" s="266" t="s">
        <v>195</v>
      </c>
      <c r="B11" s="258">
        <f>SUM(C11:D11)</f>
        <v>30000</v>
      </c>
      <c r="C11" s="264">
        <f t="shared" ref="C11:D11" si="1">SUM(C12:C13)</f>
        <v>30000</v>
      </c>
      <c r="D11" s="265">
        <f t="shared" si="1"/>
        <v>0</v>
      </c>
    </row>
    <row r="12" spans="1:6" ht="15.75" x14ac:dyDescent="0.25">
      <c r="A12" s="267" t="s">
        <v>212</v>
      </c>
      <c r="B12" s="273">
        <v>30000</v>
      </c>
      <c r="C12" s="273">
        <v>30000</v>
      </c>
      <c r="D12" s="259">
        <v>0</v>
      </c>
    </row>
    <row r="13" spans="1:6" ht="16.5" thickBot="1" x14ac:dyDescent="0.3">
      <c r="A13" s="268"/>
      <c r="B13" s="261"/>
      <c r="C13" s="261"/>
      <c r="D13" s="262"/>
    </row>
    <row r="14" spans="1:6" ht="31.5" x14ac:dyDescent="0.25">
      <c r="A14" s="263" t="s">
        <v>196</v>
      </c>
      <c r="B14" s="258">
        <f>SUM(C14:D14)</f>
        <v>0</v>
      </c>
      <c r="C14" s="264">
        <f t="shared" ref="C14:D14" si="2">SUM(C15:C16)</f>
        <v>0</v>
      </c>
      <c r="D14" s="265">
        <f t="shared" si="2"/>
        <v>0</v>
      </c>
      <c r="F14" s="269"/>
    </row>
    <row r="15" spans="1:6" ht="15.75" x14ac:dyDescent="0.25">
      <c r="A15" s="257"/>
      <c r="B15" s="258"/>
      <c r="C15" s="258"/>
      <c r="D15" s="259"/>
      <c r="F15" s="269"/>
    </row>
    <row r="16" spans="1:6" ht="16.5" thickBot="1" x14ac:dyDescent="0.3">
      <c r="A16" s="260"/>
      <c r="B16" s="261"/>
      <c r="C16" s="261"/>
      <c r="D16" s="262"/>
      <c r="F16" s="269"/>
    </row>
    <row r="17" spans="1:6" ht="63" x14ac:dyDescent="0.25">
      <c r="A17" s="263" t="s">
        <v>197</v>
      </c>
      <c r="B17" s="258">
        <f>SUM(C17:D17)</f>
        <v>0</v>
      </c>
      <c r="C17" s="264">
        <f t="shared" ref="C17:D17" si="3">SUM(C18:C19)</f>
        <v>0</v>
      </c>
      <c r="D17" s="265">
        <f t="shared" si="3"/>
        <v>0</v>
      </c>
    </row>
    <row r="18" spans="1:6" ht="15.75" x14ac:dyDescent="0.25">
      <c r="A18" s="257"/>
      <c r="B18" s="258"/>
      <c r="C18" s="258"/>
      <c r="D18" s="259"/>
    </row>
    <row r="19" spans="1:6" ht="16.5" thickBot="1" x14ac:dyDescent="0.3">
      <c r="A19" s="260"/>
      <c r="B19" s="261"/>
      <c r="C19" s="261"/>
      <c r="D19" s="262"/>
    </row>
    <row r="20" spans="1:6" ht="31.5" x14ac:dyDescent="0.25">
      <c r="A20" s="263" t="s">
        <v>198</v>
      </c>
      <c r="B20" s="258">
        <f>SUM(C20:D20)</f>
        <v>0</v>
      </c>
      <c r="C20" s="264">
        <f t="shared" ref="C20:D20" si="4">SUM(C21:C22)</f>
        <v>0</v>
      </c>
      <c r="D20" s="265">
        <f t="shared" si="4"/>
        <v>0</v>
      </c>
    </row>
    <row r="21" spans="1:6" ht="15.75" x14ac:dyDescent="0.25">
      <c r="A21" s="257" t="s">
        <v>226</v>
      </c>
      <c r="B21" s="258"/>
      <c r="C21" s="258"/>
      <c r="D21" s="259"/>
    </row>
    <row r="22" spans="1:6" ht="16.5" thickBot="1" x14ac:dyDescent="0.3">
      <c r="A22" s="260"/>
      <c r="B22" s="261"/>
      <c r="C22" s="261"/>
      <c r="D22" s="262"/>
    </row>
    <row r="23" spans="1:6" ht="31.5" x14ac:dyDescent="0.25">
      <c r="A23" s="263" t="s">
        <v>199</v>
      </c>
      <c r="B23" s="258">
        <f>SUM(C23:D23)</f>
        <v>0</v>
      </c>
      <c r="C23" s="264">
        <f t="shared" ref="C23:D23" si="5">SUM(C24:C25)</f>
        <v>0</v>
      </c>
      <c r="D23" s="265">
        <f t="shared" si="5"/>
        <v>0</v>
      </c>
    </row>
    <row r="24" spans="1:6" ht="15.75" x14ac:dyDescent="0.25">
      <c r="A24" s="257" t="s">
        <v>225</v>
      </c>
      <c r="B24" s="258"/>
      <c r="C24" s="258"/>
      <c r="D24" s="259"/>
    </row>
    <row r="25" spans="1:6" ht="16.5" thickBot="1" x14ac:dyDescent="0.3">
      <c r="A25" s="260"/>
      <c r="B25" s="261"/>
      <c r="C25" s="261"/>
      <c r="D25" s="262"/>
    </row>
    <row r="26" spans="1:6" ht="78.75" x14ac:dyDescent="0.25">
      <c r="A26" s="263" t="s">
        <v>200</v>
      </c>
      <c r="B26" s="273">
        <v>20000</v>
      </c>
      <c r="C26" s="264">
        <f t="shared" ref="C26" si="6">SUM(C27:C28)</f>
        <v>0</v>
      </c>
      <c r="D26" s="275">
        <v>20000</v>
      </c>
    </row>
    <row r="27" spans="1:6" ht="15.75" x14ac:dyDescent="0.25">
      <c r="A27" s="257"/>
      <c r="B27" s="258"/>
      <c r="C27" s="258"/>
      <c r="D27" s="259"/>
    </row>
    <row r="28" spans="1:6" ht="16.5" thickBot="1" x14ac:dyDescent="0.3">
      <c r="A28" s="260"/>
      <c r="B28" s="261"/>
      <c r="C28" s="261"/>
      <c r="D28" s="262"/>
    </row>
    <row r="29" spans="1:6" ht="47.25" x14ac:dyDescent="0.25">
      <c r="A29" s="263" t="s">
        <v>201</v>
      </c>
      <c r="B29" s="258">
        <f>SUM(C29:D29)</f>
        <v>0</v>
      </c>
      <c r="C29" s="264">
        <f t="shared" ref="C29:D29" si="7">SUM(C30:C31)</f>
        <v>0</v>
      </c>
      <c r="D29" s="265">
        <f t="shared" si="7"/>
        <v>0</v>
      </c>
      <c r="F29" s="269"/>
    </row>
    <row r="30" spans="1:6" ht="15.75" x14ac:dyDescent="0.25">
      <c r="A30" s="257"/>
      <c r="B30" s="258"/>
      <c r="C30" s="258"/>
      <c r="D30" s="259"/>
      <c r="F30" s="269"/>
    </row>
    <row r="31" spans="1:6" ht="16.5" thickBot="1" x14ac:dyDescent="0.3">
      <c r="A31" s="260"/>
      <c r="B31" s="261"/>
      <c r="C31" s="261"/>
      <c r="D31" s="262"/>
      <c r="F31" s="269"/>
    </row>
    <row r="32" spans="1:6" ht="63" x14ac:dyDescent="0.25">
      <c r="A32" s="263" t="s">
        <v>202</v>
      </c>
      <c r="B32" s="258">
        <v>3000</v>
      </c>
      <c r="C32" s="264">
        <v>3000</v>
      </c>
      <c r="D32" s="265">
        <f t="shared" ref="D32" si="8">SUM(D33:D34)</f>
        <v>0</v>
      </c>
    </row>
    <row r="33" spans="1:4" ht="15.75" x14ac:dyDescent="0.25">
      <c r="A33" s="257"/>
      <c r="B33" s="258"/>
      <c r="C33" s="258"/>
      <c r="D33" s="259"/>
    </row>
    <row r="34" spans="1:4" ht="16.5" thickBot="1" x14ac:dyDescent="0.3">
      <c r="A34" s="260"/>
      <c r="B34" s="261"/>
      <c r="C34" s="261"/>
      <c r="D34" s="262"/>
    </row>
    <row r="35" spans="1:4" ht="189" x14ac:dyDescent="0.25">
      <c r="A35" s="263" t="s">
        <v>203</v>
      </c>
      <c r="B35" s="258">
        <f>SUM(C35:D35)</f>
        <v>0</v>
      </c>
      <c r="C35" s="264">
        <f t="shared" ref="C35:D35" si="9">SUM(C36:C37)</f>
        <v>0</v>
      </c>
      <c r="D35" s="265">
        <f t="shared" si="9"/>
        <v>0</v>
      </c>
    </row>
    <row r="36" spans="1:4" ht="15.75" x14ac:dyDescent="0.25">
      <c r="A36" s="257"/>
      <c r="B36" s="258"/>
      <c r="C36" s="258"/>
      <c r="D36" s="259"/>
    </row>
    <row r="37" spans="1:4" ht="16.5" thickBot="1" x14ac:dyDescent="0.3">
      <c r="A37" s="260"/>
      <c r="B37" s="261"/>
      <c r="C37" s="261"/>
      <c r="D37" s="262"/>
    </row>
    <row r="38" spans="1:4" ht="126" x14ac:dyDescent="0.25">
      <c r="A38" s="263" t="s">
        <v>204</v>
      </c>
      <c r="B38" s="258">
        <f>SUM(C38:D38)</f>
        <v>10000</v>
      </c>
      <c r="C38" s="264">
        <f t="shared" ref="C38:D38" si="10">SUM(C39:C40)</f>
        <v>10000</v>
      </c>
      <c r="D38" s="265">
        <f t="shared" si="10"/>
        <v>0</v>
      </c>
    </row>
    <row r="39" spans="1:4" ht="15.75" x14ac:dyDescent="0.25">
      <c r="A39" s="257" t="s">
        <v>227</v>
      </c>
      <c r="B39" s="273">
        <v>10000</v>
      </c>
      <c r="C39" s="273">
        <v>10000</v>
      </c>
      <c r="D39" s="259"/>
    </row>
    <row r="40" spans="1:4" ht="16.5" thickBot="1" x14ac:dyDescent="0.3">
      <c r="A40" s="260"/>
      <c r="B40" s="261"/>
      <c r="C40" s="261"/>
      <c r="D40" s="262"/>
    </row>
    <row r="41" spans="1:4" ht="31.5" x14ac:dyDescent="0.25">
      <c r="A41" s="263" t="s">
        <v>205</v>
      </c>
      <c r="B41" s="258">
        <f>SUM(C41:D41)</f>
        <v>104000</v>
      </c>
      <c r="C41" s="276">
        <v>74000</v>
      </c>
      <c r="D41" s="265">
        <f t="shared" ref="D41" si="11">SUM(D42:D43)</f>
        <v>30000</v>
      </c>
    </row>
    <row r="42" spans="1:4" ht="15.75" x14ac:dyDescent="0.25">
      <c r="A42" s="257" t="s">
        <v>228</v>
      </c>
      <c r="B42" s="273">
        <v>104000</v>
      </c>
      <c r="C42" s="273">
        <v>74000</v>
      </c>
      <c r="D42" s="274">
        <v>30000</v>
      </c>
    </row>
    <row r="43" spans="1:4" ht="16.5" thickBot="1" x14ac:dyDescent="0.3">
      <c r="A43" s="260"/>
      <c r="B43" s="261"/>
      <c r="C43" s="261"/>
      <c r="D43" s="262"/>
    </row>
    <row r="44" spans="1:4" ht="141.75" x14ac:dyDescent="0.25">
      <c r="A44" s="263" t="s">
        <v>206</v>
      </c>
      <c r="B44" s="258">
        <f>SUM(C44:D44)</f>
        <v>0</v>
      </c>
      <c r="C44" s="264">
        <f t="shared" ref="C44:D44" si="12">SUM(C45:C46)</f>
        <v>0</v>
      </c>
      <c r="D44" s="265">
        <f t="shared" si="12"/>
        <v>0</v>
      </c>
    </row>
    <row r="45" spans="1:4" ht="15.75" x14ac:dyDescent="0.25">
      <c r="A45" s="257"/>
      <c r="B45" s="258"/>
      <c r="C45" s="258"/>
      <c r="D45" s="259"/>
    </row>
    <row r="46" spans="1:4" ht="16.5" thickBot="1" x14ac:dyDescent="0.3">
      <c r="A46" s="260"/>
      <c r="B46" s="261"/>
      <c r="C46" s="261"/>
      <c r="D46" s="262"/>
    </row>
    <row r="47" spans="1:4" ht="47.25" x14ac:dyDescent="0.25">
      <c r="A47" s="263" t="s">
        <v>207</v>
      </c>
      <c r="B47" s="258">
        <f>SUM(C47:D47)</f>
        <v>0</v>
      </c>
      <c r="C47" s="264">
        <f t="shared" ref="C47:D47" si="13">SUM(C48:C49)</f>
        <v>0</v>
      </c>
      <c r="D47" s="265">
        <f t="shared" si="13"/>
        <v>0</v>
      </c>
    </row>
    <row r="48" spans="1:4" ht="15.75" x14ac:dyDescent="0.25">
      <c r="A48" s="257"/>
      <c r="B48" s="258"/>
      <c r="C48" s="258"/>
      <c r="D48" s="259"/>
    </row>
    <row r="49" spans="1:4" ht="16.5" thickBot="1" x14ac:dyDescent="0.3">
      <c r="A49" s="260"/>
      <c r="B49" s="261"/>
      <c r="C49" s="261"/>
      <c r="D49" s="262"/>
    </row>
    <row r="50" spans="1:4" ht="78.75" x14ac:dyDescent="0.25">
      <c r="A50" s="270" t="s">
        <v>208</v>
      </c>
      <c r="B50" s="258">
        <f>SUM(C50:D50)</f>
        <v>0</v>
      </c>
      <c r="C50" s="271">
        <f t="shared" ref="C50:D50" si="14">SUM(C51:C52)</f>
        <v>0</v>
      </c>
      <c r="D50" s="272">
        <f t="shared" si="14"/>
        <v>0</v>
      </c>
    </row>
    <row r="51" spans="1:4" ht="15.75" x14ac:dyDescent="0.25">
      <c r="A51" s="257"/>
      <c r="B51" s="258"/>
      <c r="C51" s="258"/>
      <c r="D51" s="259"/>
    </row>
    <row r="52" spans="1:4" ht="15.75" x14ac:dyDescent="0.25">
      <c r="A52" s="257"/>
      <c r="B52" s="258"/>
      <c r="C52" s="258"/>
      <c r="D52" s="259"/>
    </row>
    <row r="53" spans="1:4" ht="16.5" thickBot="1" x14ac:dyDescent="0.3">
      <c r="A53" s="260" t="s">
        <v>209</v>
      </c>
      <c r="B53" s="277">
        <v>667000</v>
      </c>
      <c r="C53" s="261">
        <f t="shared" ref="C53:D53" si="15">C5+C8+C11+C14+C17+C20+C23+C26+C29+C32+C35+C38+C41+C44+C47+C50</f>
        <v>167000</v>
      </c>
      <c r="D53" s="262">
        <f t="shared" si="15"/>
        <v>500000</v>
      </c>
    </row>
    <row r="54" spans="1:4" x14ac:dyDescent="0.25">
      <c r="B54">
        <v>100</v>
      </c>
      <c r="C54">
        <f>(C53*B54)/B53</f>
        <v>25.037481259370313</v>
      </c>
      <c r="D54">
        <f>(D53*B54)/B53</f>
        <v>74.96251874062969</v>
      </c>
    </row>
    <row r="56" spans="1:4" x14ac:dyDescent="0.25">
      <c r="B56">
        <f>C56+D56</f>
        <v>667000</v>
      </c>
      <c r="C56">
        <v>500000</v>
      </c>
      <c r="D56">
        <v>167000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"/>
  <sheetViews>
    <sheetView topLeftCell="K1" workbookViewId="0">
      <selection activeCell="AD6" sqref="AD6:AE15"/>
    </sheetView>
  </sheetViews>
  <sheetFormatPr defaultRowHeight="15" x14ac:dyDescent="0.25"/>
  <cols>
    <col min="1" max="1" width="33.28515625" customWidth="1"/>
    <col min="2" max="2" width="8.140625" customWidth="1"/>
    <col min="3" max="4" width="8.7109375" customWidth="1"/>
    <col min="5" max="5" width="10.5703125" customWidth="1"/>
    <col min="6" max="7" width="8.7109375" customWidth="1"/>
    <col min="8" max="8" width="9.7109375" customWidth="1"/>
    <col min="9" max="10" width="8.7109375" customWidth="1"/>
    <col min="11" max="11" width="10.28515625" customWidth="1"/>
    <col min="12" max="13" width="8.7109375" customWidth="1"/>
    <col min="14" max="14" width="10.7109375" customWidth="1"/>
    <col min="15" max="16" width="8.7109375" customWidth="1"/>
    <col min="17" max="17" width="10.7109375" customWidth="1"/>
    <col min="18" max="19" width="8.7109375" customWidth="1"/>
    <col min="20" max="20" width="10" customWidth="1"/>
    <col min="21" max="22" width="8.7109375" customWidth="1"/>
    <col min="23" max="23" width="9.42578125" customWidth="1"/>
    <col min="24" max="25" width="8.7109375" customWidth="1"/>
    <col min="26" max="26" width="10" customWidth="1"/>
    <col min="27" max="28" width="8.7109375" customWidth="1"/>
    <col min="29" max="29" width="10.42578125" customWidth="1"/>
    <col min="30" max="31" width="8.7109375" customWidth="1"/>
    <col min="32" max="32" width="9.5703125" customWidth="1"/>
    <col min="35" max="35" width="11.42578125" customWidth="1"/>
    <col min="38" max="38" width="11.5703125" customWidth="1"/>
    <col min="41" max="41" width="11.28515625" customWidth="1"/>
    <col min="249" max="249" width="37.85546875" customWidth="1"/>
    <col min="250" max="250" width="10.28515625" customWidth="1"/>
    <col min="251" max="251" width="8.7109375" customWidth="1"/>
    <col min="252" max="252" width="10.7109375" customWidth="1"/>
    <col min="253" max="254" width="8.7109375" customWidth="1"/>
    <col min="255" max="255" width="10.5703125" customWidth="1"/>
    <col min="256" max="257" width="8.7109375" customWidth="1"/>
    <col min="258" max="258" width="9.7109375" customWidth="1"/>
    <col min="259" max="260" width="8.7109375" customWidth="1"/>
    <col min="261" max="261" width="10.28515625" customWidth="1"/>
    <col min="262" max="263" width="8.7109375" customWidth="1"/>
    <col min="264" max="264" width="10.7109375" customWidth="1"/>
    <col min="265" max="266" width="8.7109375" customWidth="1"/>
    <col min="267" max="267" width="10.7109375" customWidth="1"/>
    <col min="268" max="269" width="8.7109375" customWidth="1"/>
    <col min="270" max="270" width="10" customWidth="1"/>
    <col min="271" max="272" width="8.7109375" customWidth="1"/>
    <col min="273" max="273" width="9.42578125" customWidth="1"/>
    <col min="274" max="275" width="8.7109375" customWidth="1"/>
    <col min="276" max="276" width="10" customWidth="1"/>
    <col min="277" max="278" width="8.7109375" customWidth="1"/>
    <col min="279" max="279" width="10.42578125" customWidth="1"/>
    <col min="280" max="281" width="8.7109375" customWidth="1"/>
    <col min="282" max="282" width="9.5703125" customWidth="1"/>
    <col min="285" max="285" width="11.42578125" customWidth="1"/>
    <col min="288" max="288" width="11.5703125" customWidth="1"/>
    <col min="291" max="291" width="11.28515625" customWidth="1"/>
    <col min="294" max="294" width="11.85546875" customWidth="1"/>
    <col min="297" max="297" width="11.140625" customWidth="1"/>
    <col min="505" max="505" width="37.85546875" customWidth="1"/>
    <col min="506" max="506" width="10.28515625" customWidth="1"/>
    <col min="507" max="507" width="8.7109375" customWidth="1"/>
    <col min="508" max="508" width="10.7109375" customWidth="1"/>
    <col min="509" max="510" width="8.7109375" customWidth="1"/>
    <col min="511" max="511" width="10.5703125" customWidth="1"/>
    <col min="512" max="513" width="8.7109375" customWidth="1"/>
    <col min="514" max="514" width="9.7109375" customWidth="1"/>
    <col min="515" max="516" width="8.7109375" customWidth="1"/>
    <col min="517" max="517" width="10.28515625" customWidth="1"/>
    <col min="518" max="519" width="8.7109375" customWidth="1"/>
    <col min="520" max="520" width="10.7109375" customWidth="1"/>
    <col min="521" max="522" width="8.7109375" customWidth="1"/>
    <col min="523" max="523" width="10.7109375" customWidth="1"/>
    <col min="524" max="525" width="8.7109375" customWidth="1"/>
    <col min="526" max="526" width="10" customWidth="1"/>
    <col min="527" max="528" width="8.7109375" customWidth="1"/>
    <col min="529" max="529" width="9.42578125" customWidth="1"/>
    <col min="530" max="531" width="8.7109375" customWidth="1"/>
    <col min="532" max="532" width="10" customWidth="1"/>
    <col min="533" max="534" width="8.7109375" customWidth="1"/>
    <col min="535" max="535" width="10.42578125" customWidth="1"/>
    <col min="536" max="537" width="8.7109375" customWidth="1"/>
    <col min="538" max="538" width="9.5703125" customWidth="1"/>
    <col min="541" max="541" width="11.42578125" customWidth="1"/>
    <col min="544" max="544" width="11.5703125" customWidth="1"/>
    <col min="547" max="547" width="11.28515625" customWidth="1"/>
    <col min="550" max="550" width="11.85546875" customWidth="1"/>
    <col min="553" max="553" width="11.140625" customWidth="1"/>
    <col min="761" max="761" width="37.85546875" customWidth="1"/>
    <col min="762" max="762" width="10.28515625" customWidth="1"/>
    <col min="763" max="763" width="8.7109375" customWidth="1"/>
    <col min="764" max="764" width="10.7109375" customWidth="1"/>
    <col min="765" max="766" width="8.7109375" customWidth="1"/>
    <col min="767" max="767" width="10.5703125" customWidth="1"/>
    <col min="768" max="769" width="8.7109375" customWidth="1"/>
    <col min="770" max="770" width="9.7109375" customWidth="1"/>
    <col min="771" max="772" width="8.7109375" customWidth="1"/>
    <col min="773" max="773" width="10.28515625" customWidth="1"/>
    <col min="774" max="775" width="8.7109375" customWidth="1"/>
    <col min="776" max="776" width="10.7109375" customWidth="1"/>
    <col min="777" max="778" width="8.7109375" customWidth="1"/>
    <col min="779" max="779" width="10.7109375" customWidth="1"/>
    <col min="780" max="781" width="8.7109375" customWidth="1"/>
    <col min="782" max="782" width="10" customWidth="1"/>
    <col min="783" max="784" width="8.7109375" customWidth="1"/>
    <col min="785" max="785" width="9.42578125" customWidth="1"/>
    <col min="786" max="787" width="8.7109375" customWidth="1"/>
    <col min="788" max="788" width="10" customWidth="1"/>
    <col min="789" max="790" width="8.7109375" customWidth="1"/>
    <col min="791" max="791" width="10.42578125" customWidth="1"/>
    <col min="792" max="793" width="8.7109375" customWidth="1"/>
    <col min="794" max="794" width="9.5703125" customWidth="1"/>
    <col min="797" max="797" width="11.42578125" customWidth="1"/>
    <col min="800" max="800" width="11.5703125" customWidth="1"/>
    <col min="803" max="803" width="11.28515625" customWidth="1"/>
    <col min="806" max="806" width="11.85546875" customWidth="1"/>
    <col min="809" max="809" width="11.140625" customWidth="1"/>
    <col min="1017" max="1017" width="37.85546875" customWidth="1"/>
    <col min="1018" max="1018" width="10.28515625" customWidth="1"/>
    <col min="1019" max="1019" width="8.7109375" customWidth="1"/>
    <col min="1020" max="1020" width="10.7109375" customWidth="1"/>
    <col min="1021" max="1022" width="8.7109375" customWidth="1"/>
    <col min="1023" max="1023" width="10.5703125" customWidth="1"/>
    <col min="1024" max="1025" width="8.7109375" customWidth="1"/>
    <col min="1026" max="1026" width="9.7109375" customWidth="1"/>
    <col min="1027" max="1028" width="8.7109375" customWidth="1"/>
    <col min="1029" max="1029" width="10.28515625" customWidth="1"/>
    <col min="1030" max="1031" width="8.7109375" customWidth="1"/>
    <col min="1032" max="1032" width="10.7109375" customWidth="1"/>
    <col min="1033" max="1034" width="8.7109375" customWidth="1"/>
    <col min="1035" max="1035" width="10.7109375" customWidth="1"/>
    <col min="1036" max="1037" width="8.7109375" customWidth="1"/>
    <col min="1038" max="1038" width="10" customWidth="1"/>
    <col min="1039" max="1040" width="8.7109375" customWidth="1"/>
    <col min="1041" max="1041" width="9.42578125" customWidth="1"/>
    <col min="1042" max="1043" width="8.7109375" customWidth="1"/>
    <col min="1044" max="1044" width="10" customWidth="1"/>
    <col min="1045" max="1046" width="8.7109375" customWidth="1"/>
    <col min="1047" max="1047" width="10.42578125" customWidth="1"/>
    <col min="1048" max="1049" width="8.7109375" customWidth="1"/>
    <col min="1050" max="1050" width="9.5703125" customWidth="1"/>
    <col min="1053" max="1053" width="11.42578125" customWidth="1"/>
    <col min="1056" max="1056" width="11.5703125" customWidth="1"/>
    <col min="1059" max="1059" width="11.28515625" customWidth="1"/>
    <col min="1062" max="1062" width="11.85546875" customWidth="1"/>
    <col min="1065" max="1065" width="11.140625" customWidth="1"/>
    <col min="1273" max="1273" width="37.85546875" customWidth="1"/>
    <col min="1274" max="1274" width="10.28515625" customWidth="1"/>
    <col min="1275" max="1275" width="8.7109375" customWidth="1"/>
    <col min="1276" max="1276" width="10.7109375" customWidth="1"/>
    <col min="1277" max="1278" width="8.7109375" customWidth="1"/>
    <col min="1279" max="1279" width="10.5703125" customWidth="1"/>
    <col min="1280" max="1281" width="8.7109375" customWidth="1"/>
    <col min="1282" max="1282" width="9.7109375" customWidth="1"/>
    <col min="1283" max="1284" width="8.7109375" customWidth="1"/>
    <col min="1285" max="1285" width="10.28515625" customWidth="1"/>
    <col min="1286" max="1287" width="8.7109375" customWidth="1"/>
    <col min="1288" max="1288" width="10.7109375" customWidth="1"/>
    <col min="1289" max="1290" width="8.7109375" customWidth="1"/>
    <col min="1291" max="1291" width="10.7109375" customWidth="1"/>
    <col min="1292" max="1293" width="8.7109375" customWidth="1"/>
    <col min="1294" max="1294" width="10" customWidth="1"/>
    <col min="1295" max="1296" width="8.7109375" customWidth="1"/>
    <col min="1297" max="1297" width="9.42578125" customWidth="1"/>
    <col min="1298" max="1299" width="8.7109375" customWidth="1"/>
    <col min="1300" max="1300" width="10" customWidth="1"/>
    <col min="1301" max="1302" width="8.7109375" customWidth="1"/>
    <col min="1303" max="1303" width="10.42578125" customWidth="1"/>
    <col min="1304" max="1305" width="8.7109375" customWidth="1"/>
    <col min="1306" max="1306" width="9.5703125" customWidth="1"/>
    <col min="1309" max="1309" width="11.42578125" customWidth="1"/>
    <col min="1312" max="1312" width="11.5703125" customWidth="1"/>
    <col min="1315" max="1315" width="11.28515625" customWidth="1"/>
    <col min="1318" max="1318" width="11.85546875" customWidth="1"/>
    <col min="1321" max="1321" width="11.140625" customWidth="1"/>
    <col min="1529" max="1529" width="37.85546875" customWidth="1"/>
    <col min="1530" max="1530" width="10.28515625" customWidth="1"/>
    <col min="1531" max="1531" width="8.7109375" customWidth="1"/>
    <col min="1532" max="1532" width="10.7109375" customWidth="1"/>
    <col min="1533" max="1534" width="8.7109375" customWidth="1"/>
    <col min="1535" max="1535" width="10.5703125" customWidth="1"/>
    <col min="1536" max="1537" width="8.7109375" customWidth="1"/>
    <col min="1538" max="1538" width="9.7109375" customWidth="1"/>
    <col min="1539" max="1540" width="8.7109375" customWidth="1"/>
    <col min="1541" max="1541" width="10.28515625" customWidth="1"/>
    <col min="1542" max="1543" width="8.7109375" customWidth="1"/>
    <col min="1544" max="1544" width="10.7109375" customWidth="1"/>
    <col min="1545" max="1546" width="8.7109375" customWidth="1"/>
    <col min="1547" max="1547" width="10.7109375" customWidth="1"/>
    <col min="1548" max="1549" width="8.7109375" customWidth="1"/>
    <col min="1550" max="1550" width="10" customWidth="1"/>
    <col min="1551" max="1552" width="8.7109375" customWidth="1"/>
    <col min="1553" max="1553" width="9.42578125" customWidth="1"/>
    <col min="1554" max="1555" width="8.7109375" customWidth="1"/>
    <col min="1556" max="1556" width="10" customWidth="1"/>
    <col min="1557" max="1558" width="8.7109375" customWidth="1"/>
    <col min="1559" max="1559" width="10.42578125" customWidth="1"/>
    <col min="1560" max="1561" width="8.7109375" customWidth="1"/>
    <col min="1562" max="1562" width="9.5703125" customWidth="1"/>
    <col min="1565" max="1565" width="11.42578125" customWidth="1"/>
    <col min="1568" max="1568" width="11.5703125" customWidth="1"/>
    <col min="1571" max="1571" width="11.28515625" customWidth="1"/>
    <col min="1574" max="1574" width="11.85546875" customWidth="1"/>
    <col min="1577" max="1577" width="11.140625" customWidth="1"/>
    <col min="1785" max="1785" width="37.85546875" customWidth="1"/>
    <col min="1786" max="1786" width="10.28515625" customWidth="1"/>
    <col min="1787" max="1787" width="8.7109375" customWidth="1"/>
    <col min="1788" max="1788" width="10.7109375" customWidth="1"/>
    <col min="1789" max="1790" width="8.7109375" customWidth="1"/>
    <col min="1791" max="1791" width="10.5703125" customWidth="1"/>
    <col min="1792" max="1793" width="8.7109375" customWidth="1"/>
    <col min="1794" max="1794" width="9.7109375" customWidth="1"/>
    <col min="1795" max="1796" width="8.7109375" customWidth="1"/>
    <col min="1797" max="1797" width="10.28515625" customWidth="1"/>
    <col min="1798" max="1799" width="8.7109375" customWidth="1"/>
    <col min="1800" max="1800" width="10.7109375" customWidth="1"/>
    <col min="1801" max="1802" width="8.7109375" customWidth="1"/>
    <col min="1803" max="1803" width="10.7109375" customWidth="1"/>
    <col min="1804" max="1805" width="8.7109375" customWidth="1"/>
    <col min="1806" max="1806" width="10" customWidth="1"/>
    <col min="1807" max="1808" width="8.7109375" customWidth="1"/>
    <col min="1809" max="1809" width="9.42578125" customWidth="1"/>
    <col min="1810" max="1811" width="8.7109375" customWidth="1"/>
    <col min="1812" max="1812" width="10" customWidth="1"/>
    <col min="1813" max="1814" width="8.7109375" customWidth="1"/>
    <col min="1815" max="1815" width="10.42578125" customWidth="1"/>
    <col min="1816" max="1817" width="8.7109375" customWidth="1"/>
    <col min="1818" max="1818" width="9.5703125" customWidth="1"/>
    <col min="1821" max="1821" width="11.42578125" customWidth="1"/>
    <col min="1824" max="1824" width="11.5703125" customWidth="1"/>
    <col min="1827" max="1827" width="11.28515625" customWidth="1"/>
    <col min="1830" max="1830" width="11.85546875" customWidth="1"/>
    <col min="1833" max="1833" width="11.140625" customWidth="1"/>
    <col min="2041" max="2041" width="37.85546875" customWidth="1"/>
    <col min="2042" max="2042" width="10.28515625" customWidth="1"/>
    <col min="2043" max="2043" width="8.7109375" customWidth="1"/>
    <col min="2044" max="2044" width="10.7109375" customWidth="1"/>
    <col min="2045" max="2046" width="8.7109375" customWidth="1"/>
    <col min="2047" max="2047" width="10.5703125" customWidth="1"/>
    <col min="2048" max="2049" width="8.7109375" customWidth="1"/>
    <col min="2050" max="2050" width="9.7109375" customWidth="1"/>
    <col min="2051" max="2052" width="8.7109375" customWidth="1"/>
    <col min="2053" max="2053" width="10.28515625" customWidth="1"/>
    <col min="2054" max="2055" width="8.7109375" customWidth="1"/>
    <col min="2056" max="2056" width="10.7109375" customWidth="1"/>
    <col min="2057" max="2058" width="8.7109375" customWidth="1"/>
    <col min="2059" max="2059" width="10.7109375" customWidth="1"/>
    <col min="2060" max="2061" width="8.7109375" customWidth="1"/>
    <col min="2062" max="2062" width="10" customWidth="1"/>
    <col min="2063" max="2064" width="8.7109375" customWidth="1"/>
    <col min="2065" max="2065" width="9.42578125" customWidth="1"/>
    <col min="2066" max="2067" width="8.7109375" customWidth="1"/>
    <col min="2068" max="2068" width="10" customWidth="1"/>
    <col min="2069" max="2070" width="8.7109375" customWidth="1"/>
    <col min="2071" max="2071" width="10.42578125" customWidth="1"/>
    <col min="2072" max="2073" width="8.7109375" customWidth="1"/>
    <col min="2074" max="2074" width="9.5703125" customWidth="1"/>
    <col min="2077" max="2077" width="11.42578125" customWidth="1"/>
    <col min="2080" max="2080" width="11.5703125" customWidth="1"/>
    <col min="2083" max="2083" width="11.28515625" customWidth="1"/>
    <col min="2086" max="2086" width="11.85546875" customWidth="1"/>
    <col min="2089" max="2089" width="11.140625" customWidth="1"/>
    <col min="2297" max="2297" width="37.85546875" customWidth="1"/>
    <col min="2298" max="2298" width="10.28515625" customWidth="1"/>
    <col min="2299" max="2299" width="8.7109375" customWidth="1"/>
    <col min="2300" max="2300" width="10.7109375" customWidth="1"/>
    <col min="2301" max="2302" width="8.7109375" customWidth="1"/>
    <col min="2303" max="2303" width="10.5703125" customWidth="1"/>
    <col min="2304" max="2305" width="8.7109375" customWidth="1"/>
    <col min="2306" max="2306" width="9.7109375" customWidth="1"/>
    <col min="2307" max="2308" width="8.7109375" customWidth="1"/>
    <col min="2309" max="2309" width="10.28515625" customWidth="1"/>
    <col min="2310" max="2311" width="8.7109375" customWidth="1"/>
    <col min="2312" max="2312" width="10.7109375" customWidth="1"/>
    <col min="2313" max="2314" width="8.7109375" customWidth="1"/>
    <col min="2315" max="2315" width="10.7109375" customWidth="1"/>
    <col min="2316" max="2317" width="8.7109375" customWidth="1"/>
    <col min="2318" max="2318" width="10" customWidth="1"/>
    <col min="2319" max="2320" width="8.7109375" customWidth="1"/>
    <col min="2321" max="2321" width="9.42578125" customWidth="1"/>
    <col min="2322" max="2323" width="8.7109375" customWidth="1"/>
    <col min="2324" max="2324" width="10" customWidth="1"/>
    <col min="2325" max="2326" width="8.7109375" customWidth="1"/>
    <col min="2327" max="2327" width="10.42578125" customWidth="1"/>
    <col min="2328" max="2329" width="8.7109375" customWidth="1"/>
    <col min="2330" max="2330" width="9.5703125" customWidth="1"/>
    <col min="2333" max="2333" width="11.42578125" customWidth="1"/>
    <col min="2336" max="2336" width="11.5703125" customWidth="1"/>
    <col min="2339" max="2339" width="11.28515625" customWidth="1"/>
    <col min="2342" max="2342" width="11.85546875" customWidth="1"/>
    <col min="2345" max="2345" width="11.140625" customWidth="1"/>
    <col min="2553" max="2553" width="37.85546875" customWidth="1"/>
    <col min="2554" max="2554" width="10.28515625" customWidth="1"/>
    <col min="2555" max="2555" width="8.7109375" customWidth="1"/>
    <col min="2556" max="2556" width="10.7109375" customWidth="1"/>
    <col min="2557" max="2558" width="8.7109375" customWidth="1"/>
    <col min="2559" max="2559" width="10.5703125" customWidth="1"/>
    <col min="2560" max="2561" width="8.7109375" customWidth="1"/>
    <col min="2562" max="2562" width="9.7109375" customWidth="1"/>
    <col min="2563" max="2564" width="8.7109375" customWidth="1"/>
    <col min="2565" max="2565" width="10.28515625" customWidth="1"/>
    <col min="2566" max="2567" width="8.7109375" customWidth="1"/>
    <col min="2568" max="2568" width="10.7109375" customWidth="1"/>
    <col min="2569" max="2570" width="8.7109375" customWidth="1"/>
    <col min="2571" max="2571" width="10.7109375" customWidth="1"/>
    <col min="2572" max="2573" width="8.7109375" customWidth="1"/>
    <col min="2574" max="2574" width="10" customWidth="1"/>
    <col min="2575" max="2576" width="8.7109375" customWidth="1"/>
    <col min="2577" max="2577" width="9.42578125" customWidth="1"/>
    <col min="2578" max="2579" width="8.7109375" customWidth="1"/>
    <col min="2580" max="2580" width="10" customWidth="1"/>
    <col min="2581" max="2582" width="8.7109375" customWidth="1"/>
    <col min="2583" max="2583" width="10.42578125" customWidth="1"/>
    <col min="2584" max="2585" width="8.7109375" customWidth="1"/>
    <col min="2586" max="2586" width="9.5703125" customWidth="1"/>
    <col min="2589" max="2589" width="11.42578125" customWidth="1"/>
    <col min="2592" max="2592" width="11.5703125" customWidth="1"/>
    <col min="2595" max="2595" width="11.28515625" customWidth="1"/>
    <col min="2598" max="2598" width="11.85546875" customWidth="1"/>
    <col min="2601" max="2601" width="11.140625" customWidth="1"/>
    <col min="2809" max="2809" width="37.85546875" customWidth="1"/>
    <col min="2810" max="2810" width="10.28515625" customWidth="1"/>
    <col min="2811" max="2811" width="8.7109375" customWidth="1"/>
    <col min="2812" max="2812" width="10.7109375" customWidth="1"/>
    <col min="2813" max="2814" width="8.7109375" customWidth="1"/>
    <col min="2815" max="2815" width="10.5703125" customWidth="1"/>
    <col min="2816" max="2817" width="8.7109375" customWidth="1"/>
    <col min="2818" max="2818" width="9.7109375" customWidth="1"/>
    <col min="2819" max="2820" width="8.7109375" customWidth="1"/>
    <col min="2821" max="2821" width="10.28515625" customWidth="1"/>
    <col min="2822" max="2823" width="8.7109375" customWidth="1"/>
    <col min="2824" max="2824" width="10.7109375" customWidth="1"/>
    <col min="2825" max="2826" width="8.7109375" customWidth="1"/>
    <col min="2827" max="2827" width="10.7109375" customWidth="1"/>
    <col min="2828" max="2829" width="8.7109375" customWidth="1"/>
    <col min="2830" max="2830" width="10" customWidth="1"/>
    <col min="2831" max="2832" width="8.7109375" customWidth="1"/>
    <col min="2833" max="2833" width="9.42578125" customWidth="1"/>
    <col min="2834" max="2835" width="8.7109375" customWidth="1"/>
    <col min="2836" max="2836" width="10" customWidth="1"/>
    <col min="2837" max="2838" width="8.7109375" customWidth="1"/>
    <col min="2839" max="2839" width="10.42578125" customWidth="1"/>
    <col min="2840" max="2841" width="8.7109375" customWidth="1"/>
    <col min="2842" max="2842" width="9.5703125" customWidth="1"/>
    <col min="2845" max="2845" width="11.42578125" customWidth="1"/>
    <col min="2848" max="2848" width="11.5703125" customWidth="1"/>
    <col min="2851" max="2851" width="11.28515625" customWidth="1"/>
    <col min="2854" max="2854" width="11.85546875" customWidth="1"/>
    <col min="2857" max="2857" width="11.140625" customWidth="1"/>
    <col min="3065" max="3065" width="37.85546875" customWidth="1"/>
    <col min="3066" max="3066" width="10.28515625" customWidth="1"/>
    <col min="3067" max="3067" width="8.7109375" customWidth="1"/>
    <col min="3068" max="3068" width="10.7109375" customWidth="1"/>
    <col min="3069" max="3070" width="8.7109375" customWidth="1"/>
    <col min="3071" max="3071" width="10.5703125" customWidth="1"/>
    <col min="3072" max="3073" width="8.7109375" customWidth="1"/>
    <col min="3074" max="3074" width="9.7109375" customWidth="1"/>
    <col min="3075" max="3076" width="8.7109375" customWidth="1"/>
    <col min="3077" max="3077" width="10.28515625" customWidth="1"/>
    <col min="3078" max="3079" width="8.7109375" customWidth="1"/>
    <col min="3080" max="3080" width="10.7109375" customWidth="1"/>
    <col min="3081" max="3082" width="8.7109375" customWidth="1"/>
    <col min="3083" max="3083" width="10.7109375" customWidth="1"/>
    <col min="3084" max="3085" width="8.7109375" customWidth="1"/>
    <col min="3086" max="3086" width="10" customWidth="1"/>
    <col min="3087" max="3088" width="8.7109375" customWidth="1"/>
    <col min="3089" max="3089" width="9.42578125" customWidth="1"/>
    <col min="3090" max="3091" width="8.7109375" customWidth="1"/>
    <col min="3092" max="3092" width="10" customWidth="1"/>
    <col min="3093" max="3094" width="8.7109375" customWidth="1"/>
    <col min="3095" max="3095" width="10.42578125" customWidth="1"/>
    <col min="3096" max="3097" width="8.7109375" customWidth="1"/>
    <col min="3098" max="3098" width="9.5703125" customWidth="1"/>
    <col min="3101" max="3101" width="11.42578125" customWidth="1"/>
    <col min="3104" max="3104" width="11.5703125" customWidth="1"/>
    <col min="3107" max="3107" width="11.28515625" customWidth="1"/>
    <col min="3110" max="3110" width="11.85546875" customWidth="1"/>
    <col min="3113" max="3113" width="11.140625" customWidth="1"/>
    <col min="3321" max="3321" width="37.85546875" customWidth="1"/>
    <col min="3322" max="3322" width="10.28515625" customWidth="1"/>
    <col min="3323" max="3323" width="8.7109375" customWidth="1"/>
    <col min="3324" max="3324" width="10.7109375" customWidth="1"/>
    <col min="3325" max="3326" width="8.7109375" customWidth="1"/>
    <col min="3327" max="3327" width="10.5703125" customWidth="1"/>
    <col min="3328" max="3329" width="8.7109375" customWidth="1"/>
    <col min="3330" max="3330" width="9.7109375" customWidth="1"/>
    <col min="3331" max="3332" width="8.7109375" customWidth="1"/>
    <col min="3333" max="3333" width="10.28515625" customWidth="1"/>
    <col min="3334" max="3335" width="8.7109375" customWidth="1"/>
    <col min="3336" max="3336" width="10.7109375" customWidth="1"/>
    <col min="3337" max="3338" width="8.7109375" customWidth="1"/>
    <col min="3339" max="3339" width="10.7109375" customWidth="1"/>
    <col min="3340" max="3341" width="8.7109375" customWidth="1"/>
    <col min="3342" max="3342" width="10" customWidth="1"/>
    <col min="3343" max="3344" width="8.7109375" customWidth="1"/>
    <col min="3345" max="3345" width="9.42578125" customWidth="1"/>
    <col min="3346" max="3347" width="8.7109375" customWidth="1"/>
    <col min="3348" max="3348" width="10" customWidth="1"/>
    <col min="3349" max="3350" width="8.7109375" customWidth="1"/>
    <col min="3351" max="3351" width="10.42578125" customWidth="1"/>
    <col min="3352" max="3353" width="8.7109375" customWidth="1"/>
    <col min="3354" max="3354" width="9.5703125" customWidth="1"/>
    <col min="3357" max="3357" width="11.42578125" customWidth="1"/>
    <col min="3360" max="3360" width="11.5703125" customWidth="1"/>
    <col min="3363" max="3363" width="11.28515625" customWidth="1"/>
    <col min="3366" max="3366" width="11.85546875" customWidth="1"/>
    <col min="3369" max="3369" width="11.140625" customWidth="1"/>
    <col min="3577" max="3577" width="37.85546875" customWidth="1"/>
    <col min="3578" max="3578" width="10.28515625" customWidth="1"/>
    <col min="3579" max="3579" width="8.7109375" customWidth="1"/>
    <col min="3580" max="3580" width="10.7109375" customWidth="1"/>
    <col min="3581" max="3582" width="8.7109375" customWidth="1"/>
    <col min="3583" max="3583" width="10.5703125" customWidth="1"/>
    <col min="3584" max="3585" width="8.7109375" customWidth="1"/>
    <col min="3586" max="3586" width="9.7109375" customWidth="1"/>
    <col min="3587" max="3588" width="8.7109375" customWidth="1"/>
    <col min="3589" max="3589" width="10.28515625" customWidth="1"/>
    <col min="3590" max="3591" width="8.7109375" customWidth="1"/>
    <col min="3592" max="3592" width="10.7109375" customWidth="1"/>
    <col min="3593" max="3594" width="8.7109375" customWidth="1"/>
    <col min="3595" max="3595" width="10.7109375" customWidth="1"/>
    <col min="3596" max="3597" width="8.7109375" customWidth="1"/>
    <col min="3598" max="3598" width="10" customWidth="1"/>
    <col min="3599" max="3600" width="8.7109375" customWidth="1"/>
    <col min="3601" max="3601" width="9.42578125" customWidth="1"/>
    <col min="3602" max="3603" width="8.7109375" customWidth="1"/>
    <col min="3604" max="3604" width="10" customWidth="1"/>
    <col min="3605" max="3606" width="8.7109375" customWidth="1"/>
    <col min="3607" max="3607" width="10.42578125" customWidth="1"/>
    <col min="3608" max="3609" width="8.7109375" customWidth="1"/>
    <col min="3610" max="3610" width="9.5703125" customWidth="1"/>
    <col min="3613" max="3613" width="11.42578125" customWidth="1"/>
    <col min="3616" max="3616" width="11.5703125" customWidth="1"/>
    <col min="3619" max="3619" width="11.28515625" customWidth="1"/>
    <col min="3622" max="3622" width="11.85546875" customWidth="1"/>
    <col min="3625" max="3625" width="11.140625" customWidth="1"/>
    <col min="3833" max="3833" width="37.85546875" customWidth="1"/>
    <col min="3834" max="3834" width="10.28515625" customWidth="1"/>
    <col min="3835" max="3835" width="8.7109375" customWidth="1"/>
    <col min="3836" max="3836" width="10.7109375" customWidth="1"/>
    <col min="3837" max="3838" width="8.7109375" customWidth="1"/>
    <col min="3839" max="3839" width="10.5703125" customWidth="1"/>
    <col min="3840" max="3841" width="8.7109375" customWidth="1"/>
    <col min="3842" max="3842" width="9.7109375" customWidth="1"/>
    <col min="3843" max="3844" width="8.7109375" customWidth="1"/>
    <col min="3845" max="3845" width="10.28515625" customWidth="1"/>
    <col min="3846" max="3847" width="8.7109375" customWidth="1"/>
    <col min="3848" max="3848" width="10.7109375" customWidth="1"/>
    <col min="3849" max="3850" width="8.7109375" customWidth="1"/>
    <col min="3851" max="3851" width="10.7109375" customWidth="1"/>
    <col min="3852" max="3853" width="8.7109375" customWidth="1"/>
    <col min="3854" max="3854" width="10" customWidth="1"/>
    <col min="3855" max="3856" width="8.7109375" customWidth="1"/>
    <col min="3857" max="3857" width="9.42578125" customWidth="1"/>
    <col min="3858" max="3859" width="8.7109375" customWidth="1"/>
    <col min="3860" max="3860" width="10" customWidth="1"/>
    <col min="3861" max="3862" width="8.7109375" customWidth="1"/>
    <col min="3863" max="3863" width="10.42578125" customWidth="1"/>
    <col min="3864" max="3865" width="8.7109375" customWidth="1"/>
    <col min="3866" max="3866" width="9.5703125" customWidth="1"/>
    <col min="3869" max="3869" width="11.42578125" customWidth="1"/>
    <col min="3872" max="3872" width="11.5703125" customWidth="1"/>
    <col min="3875" max="3875" width="11.28515625" customWidth="1"/>
    <col min="3878" max="3878" width="11.85546875" customWidth="1"/>
    <col min="3881" max="3881" width="11.140625" customWidth="1"/>
    <col min="4089" max="4089" width="37.85546875" customWidth="1"/>
    <col min="4090" max="4090" width="10.28515625" customWidth="1"/>
    <col min="4091" max="4091" width="8.7109375" customWidth="1"/>
    <col min="4092" max="4092" width="10.7109375" customWidth="1"/>
    <col min="4093" max="4094" width="8.7109375" customWidth="1"/>
    <col min="4095" max="4095" width="10.5703125" customWidth="1"/>
    <col min="4096" max="4097" width="8.7109375" customWidth="1"/>
    <col min="4098" max="4098" width="9.7109375" customWidth="1"/>
    <col min="4099" max="4100" width="8.7109375" customWidth="1"/>
    <col min="4101" max="4101" width="10.28515625" customWidth="1"/>
    <col min="4102" max="4103" width="8.7109375" customWidth="1"/>
    <col min="4104" max="4104" width="10.7109375" customWidth="1"/>
    <col min="4105" max="4106" width="8.7109375" customWidth="1"/>
    <col min="4107" max="4107" width="10.7109375" customWidth="1"/>
    <col min="4108" max="4109" width="8.7109375" customWidth="1"/>
    <col min="4110" max="4110" width="10" customWidth="1"/>
    <col min="4111" max="4112" width="8.7109375" customWidth="1"/>
    <col min="4113" max="4113" width="9.42578125" customWidth="1"/>
    <col min="4114" max="4115" width="8.7109375" customWidth="1"/>
    <col min="4116" max="4116" width="10" customWidth="1"/>
    <col min="4117" max="4118" width="8.7109375" customWidth="1"/>
    <col min="4119" max="4119" width="10.42578125" customWidth="1"/>
    <col min="4120" max="4121" width="8.7109375" customWidth="1"/>
    <col min="4122" max="4122" width="9.5703125" customWidth="1"/>
    <col min="4125" max="4125" width="11.42578125" customWidth="1"/>
    <col min="4128" max="4128" width="11.5703125" customWidth="1"/>
    <col min="4131" max="4131" width="11.28515625" customWidth="1"/>
    <col min="4134" max="4134" width="11.85546875" customWidth="1"/>
    <col min="4137" max="4137" width="11.140625" customWidth="1"/>
    <col min="4345" max="4345" width="37.85546875" customWidth="1"/>
    <col min="4346" max="4346" width="10.28515625" customWidth="1"/>
    <col min="4347" max="4347" width="8.7109375" customWidth="1"/>
    <col min="4348" max="4348" width="10.7109375" customWidth="1"/>
    <col min="4349" max="4350" width="8.7109375" customWidth="1"/>
    <col min="4351" max="4351" width="10.5703125" customWidth="1"/>
    <col min="4352" max="4353" width="8.7109375" customWidth="1"/>
    <col min="4354" max="4354" width="9.7109375" customWidth="1"/>
    <col min="4355" max="4356" width="8.7109375" customWidth="1"/>
    <col min="4357" max="4357" width="10.28515625" customWidth="1"/>
    <col min="4358" max="4359" width="8.7109375" customWidth="1"/>
    <col min="4360" max="4360" width="10.7109375" customWidth="1"/>
    <col min="4361" max="4362" width="8.7109375" customWidth="1"/>
    <col min="4363" max="4363" width="10.7109375" customWidth="1"/>
    <col min="4364" max="4365" width="8.7109375" customWidth="1"/>
    <col min="4366" max="4366" width="10" customWidth="1"/>
    <col min="4367" max="4368" width="8.7109375" customWidth="1"/>
    <col min="4369" max="4369" width="9.42578125" customWidth="1"/>
    <col min="4370" max="4371" width="8.7109375" customWidth="1"/>
    <col min="4372" max="4372" width="10" customWidth="1"/>
    <col min="4373" max="4374" width="8.7109375" customWidth="1"/>
    <col min="4375" max="4375" width="10.42578125" customWidth="1"/>
    <col min="4376" max="4377" width="8.7109375" customWidth="1"/>
    <col min="4378" max="4378" width="9.5703125" customWidth="1"/>
    <col min="4381" max="4381" width="11.42578125" customWidth="1"/>
    <col min="4384" max="4384" width="11.5703125" customWidth="1"/>
    <col min="4387" max="4387" width="11.28515625" customWidth="1"/>
    <col min="4390" max="4390" width="11.85546875" customWidth="1"/>
    <col min="4393" max="4393" width="11.140625" customWidth="1"/>
    <col min="4601" max="4601" width="37.85546875" customWidth="1"/>
    <col min="4602" max="4602" width="10.28515625" customWidth="1"/>
    <col min="4603" max="4603" width="8.7109375" customWidth="1"/>
    <col min="4604" max="4604" width="10.7109375" customWidth="1"/>
    <col min="4605" max="4606" width="8.7109375" customWidth="1"/>
    <col min="4607" max="4607" width="10.5703125" customWidth="1"/>
    <col min="4608" max="4609" width="8.7109375" customWidth="1"/>
    <col min="4610" max="4610" width="9.7109375" customWidth="1"/>
    <col min="4611" max="4612" width="8.7109375" customWidth="1"/>
    <col min="4613" max="4613" width="10.28515625" customWidth="1"/>
    <col min="4614" max="4615" width="8.7109375" customWidth="1"/>
    <col min="4616" max="4616" width="10.7109375" customWidth="1"/>
    <col min="4617" max="4618" width="8.7109375" customWidth="1"/>
    <col min="4619" max="4619" width="10.7109375" customWidth="1"/>
    <col min="4620" max="4621" width="8.7109375" customWidth="1"/>
    <col min="4622" max="4622" width="10" customWidth="1"/>
    <col min="4623" max="4624" width="8.7109375" customWidth="1"/>
    <col min="4625" max="4625" width="9.42578125" customWidth="1"/>
    <col min="4626" max="4627" width="8.7109375" customWidth="1"/>
    <col min="4628" max="4628" width="10" customWidth="1"/>
    <col min="4629" max="4630" width="8.7109375" customWidth="1"/>
    <col min="4631" max="4631" width="10.42578125" customWidth="1"/>
    <col min="4632" max="4633" width="8.7109375" customWidth="1"/>
    <col min="4634" max="4634" width="9.5703125" customWidth="1"/>
    <col min="4637" max="4637" width="11.42578125" customWidth="1"/>
    <col min="4640" max="4640" width="11.5703125" customWidth="1"/>
    <col min="4643" max="4643" width="11.28515625" customWidth="1"/>
    <col min="4646" max="4646" width="11.85546875" customWidth="1"/>
    <col min="4649" max="4649" width="11.140625" customWidth="1"/>
    <col min="4857" max="4857" width="37.85546875" customWidth="1"/>
    <col min="4858" max="4858" width="10.28515625" customWidth="1"/>
    <col min="4859" max="4859" width="8.7109375" customWidth="1"/>
    <col min="4860" max="4860" width="10.7109375" customWidth="1"/>
    <col min="4861" max="4862" width="8.7109375" customWidth="1"/>
    <col min="4863" max="4863" width="10.5703125" customWidth="1"/>
    <col min="4864" max="4865" width="8.7109375" customWidth="1"/>
    <col min="4866" max="4866" width="9.7109375" customWidth="1"/>
    <col min="4867" max="4868" width="8.7109375" customWidth="1"/>
    <col min="4869" max="4869" width="10.28515625" customWidth="1"/>
    <col min="4870" max="4871" width="8.7109375" customWidth="1"/>
    <col min="4872" max="4872" width="10.7109375" customWidth="1"/>
    <col min="4873" max="4874" width="8.7109375" customWidth="1"/>
    <col min="4875" max="4875" width="10.7109375" customWidth="1"/>
    <col min="4876" max="4877" width="8.7109375" customWidth="1"/>
    <col min="4878" max="4878" width="10" customWidth="1"/>
    <col min="4879" max="4880" width="8.7109375" customWidth="1"/>
    <col min="4881" max="4881" width="9.42578125" customWidth="1"/>
    <col min="4882" max="4883" width="8.7109375" customWidth="1"/>
    <col min="4884" max="4884" width="10" customWidth="1"/>
    <col min="4885" max="4886" width="8.7109375" customWidth="1"/>
    <col min="4887" max="4887" width="10.42578125" customWidth="1"/>
    <col min="4888" max="4889" width="8.7109375" customWidth="1"/>
    <col min="4890" max="4890" width="9.5703125" customWidth="1"/>
    <col min="4893" max="4893" width="11.42578125" customWidth="1"/>
    <col min="4896" max="4896" width="11.5703125" customWidth="1"/>
    <col min="4899" max="4899" width="11.28515625" customWidth="1"/>
    <col min="4902" max="4902" width="11.85546875" customWidth="1"/>
    <col min="4905" max="4905" width="11.140625" customWidth="1"/>
    <col min="5113" max="5113" width="37.85546875" customWidth="1"/>
    <col min="5114" max="5114" width="10.28515625" customWidth="1"/>
    <col min="5115" max="5115" width="8.7109375" customWidth="1"/>
    <col min="5116" max="5116" width="10.7109375" customWidth="1"/>
    <col min="5117" max="5118" width="8.7109375" customWidth="1"/>
    <col min="5119" max="5119" width="10.5703125" customWidth="1"/>
    <col min="5120" max="5121" width="8.7109375" customWidth="1"/>
    <col min="5122" max="5122" width="9.7109375" customWidth="1"/>
    <col min="5123" max="5124" width="8.7109375" customWidth="1"/>
    <col min="5125" max="5125" width="10.28515625" customWidth="1"/>
    <col min="5126" max="5127" width="8.7109375" customWidth="1"/>
    <col min="5128" max="5128" width="10.7109375" customWidth="1"/>
    <col min="5129" max="5130" width="8.7109375" customWidth="1"/>
    <col min="5131" max="5131" width="10.7109375" customWidth="1"/>
    <col min="5132" max="5133" width="8.7109375" customWidth="1"/>
    <col min="5134" max="5134" width="10" customWidth="1"/>
    <col min="5135" max="5136" width="8.7109375" customWidth="1"/>
    <col min="5137" max="5137" width="9.42578125" customWidth="1"/>
    <col min="5138" max="5139" width="8.7109375" customWidth="1"/>
    <col min="5140" max="5140" width="10" customWidth="1"/>
    <col min="5141" max="5142" width="8.7109375" customWidth="1"/>
    <col min="5143" max="5143" width="10.42578125" customWidth="1"/>
    <col min="5144" max="5145" width="8.7109375" customWidth="1"/>
    <col min="5146" max="5146" width="9.5703125" customWidth="1"/>
    <col min="5149" max="5149" width="11.42578125" customWidth="1"/>
    <col min="5152" max="5152" width="11.5703125" customWidth="1"/>
    <col min="5155" max="5155" width="11.28515625" customWidth="1"/>
    <col min="5158" max="5158" width="11.85546875" customWidth="1"/>
    <col min="5161" max="5161" width="11.140625" customWidth="1"/>
    <col min="5369" max="5369" width="37.85546875" customWidth="1"/>
    <col min="5370" max="5370" width="10.28515625" customWidth="1"/>
    <col min="5371" max="5371" width="8.7109375" customWidth="1"/>
    <col min="5372" max="5372" width="10.7109375" customWidth="1"/>
    <col min="5373" max="5374" width="8.7109375" customWidth="1"/>
    <col min="5375" max="5375" width="10.5703125" customWidth="1"/>
    <col min="5376" max="5377" width="8.7109375" customWidth="1"/>
    <col min="5378" max="5378" width="9.7109375" customWidth="1"/>
    <col min="5379" max="5380" width="8.7109375" customWidth="1"/>
    <col min="5381" max="5381" width="10.28515625" customWidth="1"/>
    <col min="5382" max="5383" width="8.7109375" customWidth="1"/>
    <col min="5384" max="5384" width="10.7109375" customWidth="1"/>
    <col min="5385" max="5386" width="8.7109375" customWidth="1"/>
    <col min="5387" max="5387" width="10.7109375" customWidth="1"/>
    <col min="5388" max="5389" width="8.7109375" customWidth="1"/>
    <col min="5390" max="5390" width="10" customWidth="1"/>
    <col min="5391" max="5392" width="8.7109375" customWidth="1"/>
    <col min="5393" max="5393" width="9.42578125" customWidth="1"/>
    <col min="5394" max="5395" width="8.7109375" customWidth="1"/>
    <col min="5396" max="5396" width="10" customWidth="1"/>
    <col min="5397" max="5398" width="8.7109375" customWidth="1"/>
    <col min="5399" max="5399" width="10.42578125" customWidth="1"/>
    <col min="5400" max="5401" width="8.7109375" customWidth="1"/>
    <col min="5402" max="5402" width="9.5703125" customWidth="1"/>
    <col min="5405" max="5405" width="11.42578125" customWidth="1"/>
    <col min="5408" max="5408" width="11.5703125" customWidth="1"/>
    <col min="5411" max="5411" width="11.28515625" customWidth="1"/>
    <col min="5414" max="5414" width="11.85546875" customWidth="1"/>
    <col min="5417" max="5417" width="11.140625" customWidth="1"/>
    <col min="5625" max="5625" width="37.85546875" customWidth="1"/>
    <col min="5626" max="5626" width="10.28515625" customWidth="1"/>
    <col min="5627" max="5627" width="8.7109375" customWidth="1"/>
    <col min="5628" max="5628" width="10.7109375" customWidth="1"/>
    <col min="5629" max="5630" width="8.7109375" customWidth="1"/>
    <col min="5631" max="5631" width="10.5703125" customWidth="1"/>
    <col min="5632" max="5633" width="8.7109375" customWidth="1"/>
    <col min="5634" max="5634" width="9.7109375" customWidth="1"/>
    <col min="5635" max="5636" width="8.7109375" customWidth="1"/>
    <col min="5637" max="5637" width="10.28515625" customWidth="1"/>
    <col min="5638" max="5639" width="8.7109375" customWidth="1"/>
    <col min="5640" max="5640" width="10.7109375" customWidth="1"/>
    <col min="5641" max="5642" width="8.7109375" customWidth="1"/>
    <col min="5643" max="5643" width="10.7109375" customWidth="1"/>
    <col min="5644" max="5645" width="8.7109375" customWidth="1"/>
    <col min="5646" max="5646" width="10" customWidth="1"/>
    <col min="5647" max="5648" width="8.7109375" customWidth="1"/>
    <col min="5649" max="5649" width="9.42578125" customWidth="1"/>
    <col min="5650" max="5651" width="8.7109375" customWidth="1"/>
    <col min="5652" max="5652" width="10" customWidth="1"/>
    <col min="5653" max="5654" width="8.7109375" customWidth="1"/>
    <col min="5655" max="5655" width="10.42578125" customWidth="1"/>
    <col min="5656" max="5657" width="8.7109375" customWidth="1"/>
    <col min="5658" max="5658" width="9.5703125" customWidth="1"/>
    <col min="5661" max="5661" width="11.42578125" customWidth="1"/>
    <col min="5664" max="5664" width="11.5703125" customWidth="1"/>
    <col min="5667" max="5667" width="11.28515625" customWidth="1"/>
    <col min="5670" max="5670" width="11.85546875" customWidth="1"/>
    <col min="5673" max="5673" width="11.140625" customWidth="1"/>
    <col min="5881" max="5881" width="37.85546875" customWidth="1"/>
    <col min="5882" max="5882" width="10.28515625" customWidth="1"/>
    <col min="5883" max="5883" width="8.7109375" customWidth="1"/>
    <col min="5884" max="5884" width="10.7109375" customWidth="1"/>
    <col min="5885" max="5886" width="8.7109375" customWidth="1"/>
    <col min="5887" max="5887" width="10.5703125" customWidth="1"/>
    <col min="5888" max="5889" width="8.7109375" customWidth="1"/>
    <col min="5890" max="5890" width="9.7109375" customWidth="1"/>
    <col min="5891" max="5892" width="8.7109375" customWidth="1"/>
    <col min="5893" max="5893" width="10.28515625" customWidth="1"/>
    <col min="5894" max="5895" width="8.7109375" customWidth="1"/>
    <col min="5896" max="5896" width="10.7109375" customWidth="1"/>
    <col min="5897" max="5898" width="8.7109375" customWidth="1"/>
    <col min="5899" max="5899" width="10.7109375" customWidth="1"/>
    <col min="5900" max="5901" width="8.7109375" customWidth="1"/>
    <col min="5902" max="5902" width="10" customWidth="1"/>
    <col min="5903" max="5904" width="8.7109375" customWidth="1"/>
    <col min="5905" max="5905" width="9.42578125" customWidth="1"/>
    <col min="5906" max="5907" width="8.7109375" customWidth="1"/>
    <col min="5908" max="5908" width="10" customWidth="1"/>
    <col min="5909" max="5910" width="8.7109375" customWidth="1"/>
    <col min="5911" max="5911" width="10.42578125" customWidth="1"/>
    <col min="5912" max="5913" width="8.7109375" customWidth="1"/>
    <col min="5914" max="5914" width="9.5703125" customWidth="1"/>
    <col min="5917" max="5917" width="11.42578125" customWidth="1"/>
    <col min="5920" max="5920" width="11.5703125" customWidth="1"/>
    <col min="5923" max="5923" width="11.28515625" customWidth="1"/>
    <col min="5926" max="5926" width="11.85546875" customWidth="1"/>
    <col min="5929" max="5929" width="11.140625" customWidth="1"/>
    <col min="6137" max="6137" width="37.85546875" customWidth="1"/>
    <col min="6138" max="6138" width="10.28515625" customWidth="1"/>
    <col min="6139" max="6139" width="8.7109375" customWidth="1"/>
    <col min="6140" max="6140" width="10.7109375" customWidth="1"/>
    <col min="6141" max="6142" width="8.7109375" customWidth="1"/>
    <col min="6143" max="6143" width="10.5703125" customWidth="1"/>
    <col min="6144" max="6145" width="8.7109375" customWidth="1"/>
    <col min="6146" max="6146" width="9.7109375" customWidth="1"/>
    <col min="6147" max="6148" width="8.7109375" customWidth="1"/>
    <col min="6149" max="6149" width="10.28515625" customWidth="1"/>
    <col min="6150" max="6151" width="8.7109375" customWidth="1"/>
    <col min="6152" max="6152" width="10.7109375" customWidth="1"/>
    <col min="6153" max="6154" width="8.7109375" customWidth="1"/>
    <col min="6155" max="6155" width="10.7109375" customWidth="1"/>
    <col min="6156" max="6157" width="8.7109375" customWidth="1"/>
    <col min="6158" max="6158" width="10" customWidth="1"/>
    <col min="6159" max="6160" width="8.7109375" customWidth="1"/>
    <col min="6161" max="6161" width="9.42578125" customWidth="1"/>
    <col min="6162" max="6163" width="8.7109375" customWidth="1"/>
    <col min="6164" max="6164" width="10" customWidth="1"/>
    <col min="6165" max="6166" width="8.7109375" customWidth="1"/>
    <col min="6167" max="6167" width="10.42578125" customWidth="1"/>
    <col min="6168" max="6169" width="8.7109375" customWidth="1"/>
    <col min="6170" max="6170" width="9.5703125" customWidth="1"/>
    <col min="6173" max="6173" width="11.42578125" customWidth="1"/>
    <col min="6176" max="6176" width="11.5703125" customWidth="1"/>
    <col min="6179" max="6179" width="11.28515625" customWidth="1"/>
    <col min="6182" max="6182" width="11.85546875" customWidth="1"/>
    <col min="6185" max="6185" width="11.140625" customWidth="1"/>
    <col min="6393" max="6393" width="37.85546875" customWidth="1"/>
    <col min="6394" max="6394" width="10.28515625" customWidth="1"/>
    <col min="6395" max="6395" width="8.7109375" customWidth="1"/>
    <col min="6396" max="6396" width="10.7109375" customWidth="1"/>
    <col min="6397" max="6398" width="8.7109375" customWidth="1"/>
    <col min="6399" max="6399" width="10.5703125" customWidth="1"/>
    <col min="6400" max="6401" width="8.7109375" customWidth="1"/>
    <col min="6402" max="6402" width="9.7109375" customWidth="1"/>
    <col min="6403" max="6404" width="8.7109375" customWidth="1"/>
    <col min="6405" max="6405" width="10.28515625" customWidth="1"/>
    <col min="6406" max="6407" width="8.7109375" customWidth="1"/>
    <col min="6408" max="6408" width="10.7109375" customWidth="1"/>
    <col min="6409" max="6410" width="8.7109375" customWidth="1"/>
    <col min="6411" max="6411" width="10.7109375" customWidth="1"/>
    <col min="6412" max="6413" width="8.7109375" customWidth="1"/>
    <col min="6414" max="6414" width="10" customWidth="1"/>
    <col min="6415" max="6416" width="8.7109375" customWidth="1"/>
    <col min="6417" max="6417" width="9.42578125" customWidth="1"/>
    <col min="6418" max="6419" width="8.7109375" customWidth="1"/>
    <col min="6420" max="6420" width="10" customWidth="1"/>
    <col min="6421" max="6422" width="8.7109375" customWidth="1"/>
    <col min="6423" max="6423" width="10.42578125" customWidth="1"/>
    <col min="6424" max="6425" width="8.7109375" customWidth="1"/>
    <col min="6426" max="6426" width="9.5703125" customWidth="1"/>
    <col min="6429" max="6429" width="11.42578125" customWidth="1"/>
    <col min="6432" max="6432" width="11.5703125" customWidth="1"/>
    <col min="6435" max="6435" width="11.28515625" customWidth="1"/>
    <col min="6438" max="6438" width="11.85546875" customWidth="1"/>
    <col min="6441" max="6441" width="11.140625" customWidth="1"/>
    <col min="6649" max="6649" width="37.85546875" customWidth="1"/>
    <col min="6650" max="6650" width="10.28515625" customWidth="1"/>
    <col min="6651" max="6651" width="8.7109375" customWidth="1"/>
    <col min="6652" max="6652" width="10.7109375" customWidth="1"/>
    <col min="6653" max="6654" width="8.7109375" customWidth="1"/>
    <col min="6655" max="6655" width="10.5703125" customWidth="1"/>
    <col min="6656" max="6657" width="8.7109375" customWidth="1"/>
    <col min="6658" max="6658" width="9.7109375" customWidth="1"/>
    <col min="6659" max="6660" width="8.7109375" customWidth="1"/>
    <col min="6661" max="6661" width="10.28515625" customWidth="1"/>
    <col min="6662" max="6663" width="8.7109375" customWidth="1"/>
    <col min="6664" max="6664" width="10.7109375" customWidth="1"/>
    <col min="6665" max="6666" width="8.7109375" customWidth="1"/>
    <col min="6667" max="6667" width="10.7109375" customWidth="1"/>
    <col min="6668" max="6669" width="8.7109375" customWidth="1"/>
    <col min="6670" max="6670" width="10" customWidth="1"/>
    <col min="6671" max="6672" width="8.7109375" customWidth="1"/>
    <col min="6673" max="6673" width="9.42578125" customWidth="1"/>
    <col min="6674" max="6675" width="8.7109375" customWidth="1"/>
    <col min="6676" max="6676" width="10" customWidth="1"/>
    <col min="6677" max="6678" width="8.7109375" customWidth="1"/>
    <col min="6679" max="6679" width="10.42578125" customWidth="1"/>
    <col min="6680" max="6681" width="8.7109375" customWidth="1"/>
    <col min="6682" max="6682" width="9.5703125" customWidth="1"/>
    <col min="6685" max="6685" width="11.42578125" customWidth="1"/>
    <col min="6688" max="6688" width="11.5703125" customWidth="1"/>
    <col min="6691" max="6691" width="11.28515625" customWidth="1"/>
    <col min="6694" max="6694" width="11.85546875" customWidth="1"/>
    <col min="6697" max="6697" width="11.140625" customWidth="1"/>
    <col min="6905" max="6905" width="37.85546875" customWidth="1"/>
    <col min="6906" max="6906" width="10.28515625" customWidth="1"/>
    <col min="6907" max="6907" width="8.7109375" customWidth="1"/>
    <col min="6908" max="6908" width="10.7109375" customWidth="1"/>
    <col min="6909" max="6910" width="8.7109375" customWidth="1"/>
    <col min="6911" max="6911" width="10.5703125" customWidth="1"/>
    <col min="6912" max="6913" width="8.7109375" customWidth="1"/>
    <col min="6914" max="6914" width="9.7109375" customWidth="1"/>
    <col min="6915" max="6916" width="8.7109375" customWidth="1"/>
    <col min="6917" max="6917" width="10.28515625" customWidth="1"/>
    <col min="6918" max="6919" width="8.7109375" customWidth="1"/>
    <col min="6920" max="6920" width="10.7109375" customWidth="1"/>
    <col min="6921" max="6922" width="8.7109375" customWidth="1"/>
    <col min="6923" max="6923" width="10.7109375" customWidth="1"/>
    <col min="6924" max="6925" width="8.7109375" customWidth="1"/>
    <col min="6926" max="6926" width="10" customWidth="1"/>
    <col min="6927" max="6928" width="8.7109375" customWidth="1"/>
    <col min="6929" max="6929" width="9.42578125" customWidth="1"/>
    <col min="6930" max="6931" width="8.7109375" customWidth="1"/>
    <col min="6932" max="6932" width="10" customWidth="1"/>
    <col min="6933" max="6934" width="8.7109375" customWidth="1"/>
    <col min="6935" max="6935" width="10.42578125" customWidth="1"/>
    <col min="6936" max="6937" width="8.7109375" customWidth="1"/>
    <col min="6938" max="6938" width="9.5703125" customWidth="1"/>
    <col min="6941" max="6941" width="11.42578125" customWidth="1"/>
    <col min="6944" max="6944" width="11.5703125" customWidth="1"/>
    <col min="6947" max="6947" width="11.28515625" customWidth="1"/>
    <col min="6950" max="6950" width="11.85546875" customWidth="1"/>
    <col min="6953" max="6953" width="11.140625" customWidth="1"/>
    <col min="7161" max="7161" width="37.85546875" customWidth="1"/>
    <col min="7162" max="7162" width="10.28515625" customWidth="1"/>
    <col min="7163" max="7163" width="8.7109375" customWidth="1"/>
    <col min="7164" max="7164" width="10.7109375" customWidth="1"/>
    <col min="7165" max="7166" width="8.7109375" customWidth="1"/>
    <col min="7167" max="7167" width="10.5703125" customWidth="1"/>
    <col min="7168" max="7169" width="8.7109375" customWidth="1"/>
    <col min="7170" max="7170" width="9.7109375" customWidth="1"/>
    <col min="7171" max="7172" width="8.7109375" customWidth="1"/>
    <col min="7173" max="7173" width="10.28515625" customWidth="1"/>
    <col min="7174" max="7175" width="8.7109375" customWidth="1"/>
    <col min="7176" max="7176" width="10.7109375" customWidth="1"/>
    <col min="7177" max="7178" width="8.7109375" customWidth="1"/>
    <col min="7179" max="7179" width="10.7109375" customWidth="1"/>
    <col min="7180" max="7181" width="8.7109375" customWidth="1"/>
    <col min="7182" max="7182" width="10" customWidth="1"/>
    <col min="7183" max="7184" width="8.7109375" customWidth="1"/>
    <col min="7185" max="7185" width="9.42578125" customWidth="1"/>
    <col min="7186" max="7187" width="8.7109375" customWidth="1"/>
    <col min="7188" max="7188" width="10" customWidth="1"/>
    <col min="7189" max="7190" width="8.7109375" customWidth="1"/>
    <col min="7191" max="7191" width="10.42578125" customWidth="1"/>
    <col min="7192" max="7193" width="8.7109375" customWidth="1"/>
    <col min="7194" max="7194" width="9.5703125" customWidth="1"/>
    <col min="7197" max="7197" width="11.42578125" customWidth="1"/>
    <col min="7200" max="7200" width="11.5703125" customWidth="1"/>
    <col min="7203" max="7203" width="11.28515625" customWidth="1"/>
    <col min="7206" max="7206" width="11.85546875" customWidth="1"/>
    <col min="7209" max="7209" width="11.140625" customWidth="1"/>
    <col min="7417" max="7417" width="37.85546875" customWidth="1"/>
    <col min="7418" max="7418" width="10.28515625" customWidth="1"/>
    <col min="7419" max="7419" width="8.7109375" customWidth="1"/>
    <col min="7420" max="7420" width="10.7109375" customWidth="1"/>
    <col min="7421" max="7422" width="8.7109375" customWidth="1"/>
    <col min="7423" max="7423" width="10.5703125" customWidth="1"/>
    <col min="7424" max="7425" width="8.7109375" customWidth="1"/>
    <col min="7426" max="7426" width="9.7109375" customWidth="1"/>
    <col min="7427" max="7428" width="8.7109375" customWidth="1"/>
    <col min="7429" max="7429" width="10.28515625" customWidth="1"/>
    <col min="7430" max="7431" width="8.7109375" customWidth="1"/>
    <col min="7432" max="7432" width="10.7109375" customWidth="1"/>
    <col min="7433" max="7434" width="8.7109375" customWidth="1"/>
    <col min="7435" max="7435" width="10.7109375" customWidth="1"/>
    <col min="7436" max="7437" width="8.7109375" customWidth="1"/>
    <col min="7438" max="7438" width="10" customWidth="1"/>
    <col min="7439" max="7440" width="8.7109375" customWidth="1"/>
    <col min="7441" max="7441" width="9.42578125" customWidth="1"/>
    <col min="7442" max="7443" width="8.7109375" customWidth="1"/>
    <col min="7444" max="7444" width="10" customWidth="1"/>
    <col min="7445" max="7446" width="8.7109375" customWidth="1"/>
    <col min="7447" max="7447" width="10.42578125" customWidth="1"/>
    <col min="7448" max="7449" width="8.7109375" customWidth="1"/>
    <col min="7450" max="7450" width="9.5703125" customWidth="1"/>
    <col min="7453" max="7453" width="11.42578125" customWidth="1"/>
    <col min="7456" max="7456" width="11.5703125" customWidth="1"/>
    <col min="7459" max="7459" width="11.28515625" customWidth="1"/>
    <col min="7462" max="7462" width="11.85546875" customWidth="1"/>
    <col min="7465" max="7465" width="11.140625" customWidth="1"/>
    <col min="7673" max="7673" width="37.85546875" customWidth="1"/>
    <col min="7674" max="7674" width="10.28515625" customWidth="1"/>
    <col min="7675" max="7675" width="8.7109375" customWidth="1"/>
    <col min="7676" max="7676" width="10.7109375" customWidth="1"/>
    <col min="7677" max="7678" width="8.7109375" customWidth="1"/>
    <col min="7679" max="7679" width="10.5703125" customWidth="1"/>
    <col min="7680" max="7681" width="8.7109375" customWidth="1"/>
    <col min="7682" max="7682" width="9.7109375" customWidth="1"/>
    <col min="7683" max="7684" width="8.7109375" customWidth="1"/>
    <col min="7685" max="7685" width="10.28515625" customWidth="1"/>
    <col min="7686" max="7687" width="8.7109375" customWidth="1"/>
    <col min="7688" max="7688" width="10.7109375" customWidth="1"/>
    <col min="7689" max="7690" width="8.7109375" customWidth="1"/>
    <col min="7691" max="7691" width="10.7109375" customWidth="1"/>
    <col min="7692" max="7693" width="8.7109375" customWidth="1"/>
    <col min="7694" max="7694" width="10" customWidth="1"/>
    <col min="7695" max="7696" width="8.7109375" customWidth="1"/>
    <col min="7697" max="7697" width="9.42578125" customWidth="1"/>
    <col min="7698" max="7699" width="8.7109375" customWidth="1"/>
    <col min="7700" max="7700" width="10" customWidth="1"/>
    <col min="7701" max="7702" width="8.7109375" customWidth="1"/>
    <col min="7703" max="7703" width="10.42578125" customWidth="1"/>
    <col min="7704" max="7705" width="8.7109375" customWidth="1"/>
    <col min="7706" max="7706" width="9.5703125" customWidth="1"/>
    <col min="7709" max="7709" width="11.42578125" customWidth="1"/>
    <col min="7712" max="7712" width="11.5703125" customWidth="1"/>
    <col min="7715" max="7715" width="11.28515625" customWidth="1"/>
    <col min="7718" max="7718" width="11.85546875" customWidth="1"/>
    <col min="7721" max="7721" width="11.140625" customWidth="1"/>
    <col min="7929" max="7929" width="37.85546875" customWidth="1"/>
    <col min="7930" max="7930" width="10.28515625" customWidth="1"/>
    <col min="7931" max="7931" width="8.7109375" customWidth="1"/>
    <col min="7932" max="7932" width="10.7109375" customWidth="1"/>
    <col min="7933" max="7934" width="8.7109375" customWidth="1"/>
    <col min="7935" max="7935" width="10.5703125" customWidth="1"/>
    <col min="7936" max="7937" width="8.7109375" customWidth="1"/>
    <col min="7938" max="7938" width="9.7109375" customWidth="1"/>
    <col min="7939" max="7940" width="8.7109375" customWidth="1"/>
    <col min="7941" max="7941" width="10.28515625" customWidth="1"/>
    <col min="7942" max="7943" width="8.7109375" customWidth="1"/>
    <col min="7944" max="7944" width="10.7109375" customWidth="1"/>
    <col min="7945" max="7946" width="8.7109375" customWidth="1"/>
    <col min="7947" max="7947" width="10.7109375" customWidth="1"/>
    <col min="7948" max="7949" width="8.7109375" customWidth="1"/>
    <col min="7950" max="7950" width="10" customWidth="1"/>
    <col min="7951" max="7952" width="8.7109375" customWidth="1"/>
    <col min="7953" max="7953" width="9.42578125" customWidth="1"/>
    <col min="7954" max="7955" width="8.7109375" customWidth="1"/>
    <col min="7956" max="7956" width="10" customWidth="1"/>
    <col min="7957" max="7958" width="8.7109375" customWidth="1"/>
    <col min="7959" max="7959" width="10.42578125" customWidth="1"/>
    <col min="7960" max="7961" width="8.7109375" customWidth="1"/>
    <col min="7962" max="7962" width="9.5703125" customWidth="1"/>
    <col min="7965" max="7965" width="11.42578125" customWidth="1"/>
    <col min="7968" max="7968" width="11.5703125" customWidth="1"/>
    <col min="7971" max="7971" width="11.28515625" customWidth="1"/>
    <col min="7974" max="7974" width="11.85546875" customWidth="1"/>
    <col min="7977" max="7977" width="11.140625" customWidth="1"/>
    <col min="8185" max="8185" width="37.85546875" customWidth="1"/>
    <col min="8186" max="8186" width="10.28515625" customWidth="1"/>
    <col min="8187" max="8187" width="8.7109375" customWidth="1"/>
    <col min="8188" max="8188" width="10.7109375" customWidth="1"/>
    <col min="8189" max="8190" width="8.7109375" customWidth="1"/>
    <col min="8191" max="8191" width="10.5703125" customWidth="1"/>
    <col min="8192" max="8193" width="8.7109375" customWidth="1"/>
    <col min="8194" max="8194" width="9.7109375" customWidth="1"/>
    <col min="8195" max="8196" width="8.7109375" customWidth="1"/>
    <col min="8197" max="8197" width="10.28515625" customWidth="1"/>
    <col min="8198" max="8199" width="8.7109375" customWidth="1"/>
    <col min="8200" max="8200" width="10.7109375" customWidth="1"/>
    <col min="8201" max="8202" width="8.7109375" customWidth="1"/>
    <col min="8203" max="8203" width="10.7109375" customWidth="1"/>
    <col min="8204" max="8205" width="8.7109375" customWidth="1"/>
    <col min="8206" max="8206" width="10" customWidth="1"/>
    <col min="8207" max="8208" width="8.7109375" customWidth="1"/>
    <col min="8209" max="8209" width="9.42578125" customWidth="1"/>
    <col min="8210" max="8211" width="8.7109375" customWidth="1"/>
    <col min="8212" max="8212" width="10" customWidth="1"/>
    <col min="8213" max="8214" width="8.7109375" customWidth="1"/>
    <col min="8215" max="8215" width="10.42578125" customWidth="1"/>
    <col min="8216" max="8217" width="8.7109375" customWidth="1"/>
    <col min="8218" max="8218" width="9.5703125" customWidth="1"/>
    <col min="8221" max="8221" width="11.42578125" customWidth="1"/>
    <col min="8224" max="8224" width="11.5703125" customWidth="1"/>
    <col min="8227" max="8227" width="11.28515625" customWidth="1"/>
    <col min="8230" max="8230" width="11.85546875" customWidth="1"/>
    <col min="8233" max="8233" width="11.140625" customWidth="1"/>
    <col min="8441" max="8441" width="37.85546875" customWidth="1"/>
    <col min="8442" max="8442" width="10.28515625" customWidth="1"/>
    <col min="8443" max="8443" width="8.7109375" customWidth="1"/>
    <col min="8444" max="8444" width="10.7109375" customWidth="1"/>
    <col min="8445" max="8446" width="8.7109375" customWidth="1"/>
    <col min="8447" max="8447" width="10.5703125" customWidth="1"/>
    <col min="8448" max="8449" width="8.7109375" customWidth="1"/>
    <col min="8450" max="8450" width="9.7109375" customWidth="1"/>
    <col min="8451" max="8452" width="8.7109375" customWidth="1"/>
    <col min="8453" max="8453" width="10.28515625" customWidth="1"/>
    <col min="8454" max="8455" width="8.7109375" customWidth="1"/>
    <col min="8456" max="8456" width="10.7109375" customWidth="1"/>
    <col min="8457" max="8458" width="8.7109375" customWidth="1"/>
    <col min="8459" max="8459" width="10.7109375" customWidth="1"/>
    <col min="8460" max="8461" width="8.7109375" customWidth="1"/>
    <col min="8462" max="8462" width="10" customWidth="1"/>
    <col min="8463" max="8464" width="8.7109375" customWidth="1"/>
    <col min="8465" max="8465" width="9.42578125" customWidth="1"/>
    <col min="8466" max="8467" width="8.7109375" customWidth="1"/>
    <col min="8468" max="8468" width="10" customWidth="1"/>
    <col min="8469" max="8470" width="8.7109375" customWidth="1"/>
    <col min="8471" max="8471" width="10.42578125" customWidth="1"/>
    <col min="8472" max="8473" width="8.7109375" customWidth="1"/>
    <col min="8474" max="8474" width="9.5703125" customWidth="1"/>
    <col min="8477" max="8477" width="11.42578125" customWidth="1"/>
    <col min="8480" max="8480" width="11.5703125" customWidth="1"/>
    <col min="8483" max="8483" width="11.28515625" customWidth="1"/>
    <col min="8486" max="8486" width="11.85546875" customWidth="1"/>
    <col min="8489" max="8489" width="11.140625" customWidth="1"/>
    <col min="8697" max="8697" width="37.85546875" customWidth="1"/>
    <col min="8698" max="8698" width="10.28515625" customWidth="1"/>
    <col min="8699" max="8699" width="8.7109375" customWidth="1"/>
    <col min="8700" max="8700" width="10.7109375" customWidth="1"/>
    <col min="8701" max="8702" width="8.7109375" customWidth="1"/>
    <col min="8703" max="8703" width="10.5703125" customWidth="1"/>
    <col min="8704" max="8705" width="8.7109375" customWidth="1"/>
    <col min="8706" max="8706" width="9.7109375" customWidth="1"/>
    <col min="8707" max="8708" width="8.7109375" customWidth="1"/>
    <col min="8709" max="8709" width="10.28515625" customWidth="1"/>
    <col min="8710" max="8711" width="8.7109375" customWidth="1"/>
    <col min="8712" max="8712" width="10.7109375" customWidth="1"/>
    <col min="8713" max="8714" width="8.7109375" customWidth="1"/>
    <col min="8715" max="8715" width="10.7109375" customWidth="1"/>
    <col min="8716" max="8717" width="8.7109375" customWidth="1"/>
    <col min="8718" max="8718" width="10" customWidth="1"/>
    <col min="8719" max="8720" width="8.7109375" customWidth="1"/>
    <col min="8721" max="8721" width="9.42578125" customWidth="1"/>
    <col min="8722" max="8723" width="8.7109375" customWidth="1"/>
    <col min="8724" max="8724" width="10" customWidth="1"/>
    <col min="8725" max="8726" width="8.7109375" customWidth="1"/>
    <col min="8727" max="8727" width="10.42578125" customWidth="1"/>
    <col min="8728" max="8729" width="8.7109375" customWidth="1"/>
    <col min="8730" max="8730" width="9.5703125" customWidth="1"/>
    <col min="8733" max="8733" width="11.42578125" customWidth="1"/>
    <col min="8736" max="8736" width="11.5703125" customWidth="1"/>
    <col min="8739" max="8739" width="11.28515625" customWidth="1"/>
    <col min="8742" max="8742" width="11.85546875" customWidth="1"/>
    <col min="8745" max="8745" width="11.140625" customWidth="1"/>
    <col min="8953" max="8953" width="37.85546875" customWidth="1"/>
    <col min="8954" max="8954" width="10.28515625" customWidth="1"/>
    <col min="8955" max="8955" width="8.7109375" customWidth="1"/>
    <col min="8956" max="8956" width="10.7109375" customWidth="1"/>
    <col min="8957" max="8958" width="8.7109375" customWidth="1"/>
    <col min="8959" max="8959" width="10.5703125" customWidth="1"/>
    <col min="8960" max="8961" width="8.7109375" customWidth="1"/>
    <col min="8962" max="8962" width="9.7109375" customWidth="1"/>
    <col min="8963" max="8964" width="8.7109375" customWidth="1"/>
    <col min="8965" max="8965" width="10.28515625" customWidth="1"/>
    <col min="8966" max="8967" width="8.7109375" customWidth="1"/>
    <col min="8968" max="8968" width="10.7109375" customWidth="1"/>
    <col min="8969" max="8970" width="8.7109375" customWidth="1"/>
    <col min="8971" max="8971" width="10.7109375" customWidth="1"/>
    <col min="8972" max="8973" width="8.7109375" customWidth="1"/>
    <col min="8974" max="8974" width="10" customWidth="1"/>
    <col min="8975" max="8976" width="8.7109375" customWidth="1"/>
    <col min="8977" max="8977" width="9.42578125" customWidth="1"/>
    <col min="8978" max="8979" width="8.7109375" customWidth="1"/>
    <col min="8980" max="8980" width="10" customWidth="1"/>
    <col min="8981" max="8982" width="8.7109375" customWidth="1"/>
    <col min="8983" max="8983" width="10.42578125" customWidth="1"/>
    <col min="8984" max="8985" width="8.7109375" customWidth="1"/>
    <col min="8986" max="8986" width="9.5703125" customWidth="1"/>
    <col min="8989" max="8989" width="11.42578125" customWidth="1"/>
    <col min="8992" max="8992" width="11.5703125" customWidth="1"/>
    <col min="8995" max="8995" width="11.28515625" customWidth="1"/>
    <col min="8998" max="8998" width="11.85546875" customWidth="1"/>
    <col min="9001" max="9001" width="11.140625" customWidth="1"/>
    <col min="9209" max="9209" width="37.85546875" customWidth="1"/>
    <col min="9210" max="9210" width="10.28515625" customWidth="1"/>
    <col min="9211" max="9211" width="8.7109375" customWidth="1"/>
    <col min="9212" max="9212" width="10.7109375" customWidth="1"/>
    <col min="9213" max="9214" width="8.7109375" customWidth="1"/>
    <col min="9215" max="9215" width="10.5703125" customWidth="1"/>
    <col min="9216" max="9217" width="8.7109375" customWidth="1"/>
    <col min="9218" max="9218" width="9.7109375" customWidth="1"/>
    <col min="9219" max="9220" width="8.7109375" customWidth="1"/>
    <col min="9221" max="9221" width="10.28515625" customWidth="1"/>
    <col min="9222" max="9223" width="8.7109375" customWidth="1"/>
    <col min="9224" max="9224" width="10.7109375" customWidth="1"/>
    <col min="9225" max="9226" width="8.7109375" customWidth="1"/>
    <col min="9227" max="9227" width="10.7109375" customWidth="1"/>
    <col min="9228" max="9229" width="8.7109375" customWidth="1"/>
    <col min="9230" max="9230" width="10" customWidth="1"/>
    <col min="9231" max="9232" width="8.7109375" customWidth="1"/>
    <col min="9233" max="9233" width="9.42578125" customWidth="1"/>
    <col min="9234" max="9235" width="8.7109375" customWidth="1"/>
    <col min="9236" max="9236" width="10" customWidth="1"/>
    <col min="9237" max="9238" width="8.7109375" customWidth="1"/>
    <col min="9239" max="9239" width="10.42578125" customWidth="1"/>
    <col min="9240" max="9241" width="8.7109375" customWidth="1"/>
    <col min="9242" max="9242" width="9.5703125" customWidth="1"/>
    <col min="9245" max="9245" width="11.42578125" customWidth="1"/>
    <col min="9248" max="9248" width="11.5703125" customWidth="1"/>
    <col min="9251" max="9251" width="11.28515625" customWidth="1"/>
    <col min="9254" max="9254" width="11.85546875" customWidth="1"/>
    <col min="9257" max="9257" width="11.140625" customWidth="1"/>
    <col min="9465" max="9465" width="37.85546875" customWidth="1"/>
    <col min="9466" max="9466" width="10.28515625" customWidth="1"/>
    <col min="9467" max="9467" width="8.7109375" customWidth="1"/>
    <col min="9468" max="9468" width="10.7109375" customWidth="1"/>
    <col min="9469" max="9470" width="8.7109375" customWidth="1"/>
    <col min="9471" max="9471" width="10.5703125" customWidth="1"/>
    <col min="9472" max="9473" width="8.7109375" customWidth="1"/>
    <col min="9474" max="9474" width="9.7109375" customWidth="1"/>
    <col min="9475" max="9476" width="8.7109375" customWidth="1"/>
    <col min="9477" max="9477" width="10.28515625" customWidth="1"/>
    <col min="9478" max="9479" width="8.7109375" customWidth="1"/>
    <col min="9480" max="9480" width="10.7109375" customWidth="1"/>
    <col min="9481" max="9482" width="8.7109375" customWidth="1"/>
    <col min="9483" max="9483" width="10.7109375" customWidth="1"/>
    <col min="9484" max="9485" width="8.7109375" customWidth="1"/>
    <col min="9486" max="9486" width="10" customWidth="1"/>
    <col min="9487" max="9488" width="8.7109375" customWidth="1"/>
    <col min="9489" max="9489" width="9.42578125" customWidth="1"/>
    <col min="9490" max="9491" width="8.7109375" customWidth="1"/>
    <col min="9492" max="9492" width="10" customWidth="1"/>
    <col min="9493" max="9494" width="8.7109375" customWidth="1"/>
    <col min="9495" max="9495" width="10.42578125" customWidth="1"/>
    <col min="9496" max="9497" width="8.7109375" customWidth="1"/>
    <col min="9498" max="9498" width="9.5703125" customWidth="1"/>
    <col min="9501" max="9501" width="11.42578125" customWidth="1"/>
    <col min="9504" max="9504" width="11.5703125" customWidth="1"/>
    <col min="9507" max="9507" width="11.28515625" customWidth="1"/>
    <col min="9510" max="9510" width="11.85546875" customWidth="1"/>
    <col min="9513" max="9513" width="11.140625" customWidth="1"/>
    <col min="9721" max="9721" width="37.85546875" customWidth="1"/>
    <col min="9722" max="9722" width="10.28515625" customWidth="1"/>
    <col min="9723" max="9723" width="8.7109375" customWidth="1"/>
    <col min="9724" max="9724" width="10.7109375" customWidth="1"/>
    <col min="9725" max="9726" width="8.7109375" customWidth="1"/>
    <col min="9727" max="9727" width="10.5703125" customWidth="1"/>
    <col min="9728" max="9729" width="8.7109375" customWidth="1"/>
    <col min="9730" max="9730" width="9.7109375" customWidth="1"/>
    <col min="9731" max="9732" width="8.7109375" customWidth="1"/>
    <col min="9733" max="9733" width="10.28515625" customWidth="1"/>
    <col min="9734" max="9735" width="8.7109375" customWidth="1"/>
    <col min="9736" max="9736" width="10.7109375" customWidth="1"/>
    <col min="9737" max="9738" width="8.7109375" customWidth="1"/>
    <col min="9739" max="9739" width="10.7109375" customWidth="1"/>
    <col min="9740" max="9741" width="8.7109375" customWidth="1"/>
    <col min="9742" max="9742" width="10" customWidth="1"/>
    <col min="9743" max="9744" width="8.7109375" customWidth="1"/>
    <col min="9745" max="9745" width="9.42578125" customWidth="1"/>
    <col min="9746" max="9747" width="8.7109375" customWidth="1"/>
    <col min="9748" max="9748" width="10" customWidth="1"/>
    <col min="9749" max="9750" width="8.7109375" customWidth="1"/>
    <col min="9751" max="9751" width="10.42578125" customWidth="1"/>
    <col min="9752" max="9753" width="8.7109375" customWidth="1"/>
    <col min="9754" max="9754" width="9.5703125" customWidth="1"/>
    <col min="9757" max="9757" width="11.42578125" customWidth="1"/>
    <col min="9760" max="9760" width="11.5703125" customWidth="1"/>
    <col min="9763" max="9763" width="11.28515625" customWidth="1"/>
    <col min="9766" max="9766" width="11.85546875" customWidth="1"/>
    <col min="9769" max="9769" width="11.140625" customWidth="1"/>
    <col min="9977" max="9977" width="37.85546875" customWidth="1"/>
    <col min="9978" max="9978" width="10.28515625" customWidth="1"/>
    <col min="9979" max="9979" width="8.7109375" customWidth="1"/>
    <col min="9980" max="9980" width="10.7109375" customWidth="1"/>
    <col min="9981" max="9982" width="8.7109375" customWidth="1"/>
    <col min="9983" max="9983" width="10.5703125" customWidth="1"/>
    <col min="9984" max="9985" width="8.7109375" customWidth="1"/>
    <col min="9986" max="9986" width="9.7109375" customWidth="1"/>
    <col min="9987" max="9988" width="8.7109375" customWidth="1"/>
    <col min="9989" max="9989" width="10.28515625" customWidth="1"/>
    <col min="9990" max="9991" width="8.7109375" customWidth="1"/>
    <col min="9992" max="9992" width="10.7109375" customWidth="1"/>
    <col min="9993" max="9994" width="8.7109375" customWidth="1"/>
    <col min="9995" max="9995" width="10.7109375" customWidth="1"/>
    <col min="9996" max="9997" width="8.7109375" customWidth="1"/>
    <col min="9998" max="9998" width="10" customWidth="1"/>
    <col min="9999" max="10000" width="8.7109375" customWidth="1"/>
    <col min="10001" max="10001" width="9.42578125" customWidth="1"/>
    <col min="10002" max="10003" width="8.7109375" customWidth="1"/>
    <col min="10004" max="10004" width="10" customWidth="1"/>
    <col min="10005" max="10006" width="8.7109375" customWidth="1"/>
    <col min="10007" max="10007" width="10.42578125" customWidth="1"/>
    <col min="10008" max="10009" width="8.7109375" customWidth="1"/>
    <col min="10010" max="10010" width="9.5703125" customWidth="1"/>
    <col min="10013" max="10013" width="11.42578125" customWidth="1"/>
    <col min="10016" max="10016" width="11.5703125" customWidth="1"/>
    <col min="10019" max="10019" width="11.28515625" customWidth="1"/>
    <col min="10022" max="10022" width="11.85546875" customWidth="1"/>
    <col min="10025" max="10025" width="11.140625" customWidth="1"/>
    <col min="10233" max="10233" width="37.85546875" customWidth="1"/>
    <col min="10234" max="10234" width="10.28515625" customWidth="1"/>
    <col min="10235" max="10235" width="8.7109375" customWidth="1"/>
    <col min="10236" max="10236" width="10.7109375" customWidth="1"/>
    <col min="10237" max="10238" width="8.7109375" customWidth="1"/>
    <col min="10239" max="10239" width="10.5703125" customWidth="1"/>
    <col min="10240" max="10241" width="8.7109375" customWidth="1"/>
    <col min="10242" max="10242" width="9.7109375" customWidth="1"/>
    <col min="10243" max="10244" width="8.7109375" customWidth="1"/>
    <col min="10245" max="10245" width="10.28515625" customWidth="1"/>
    <col min="10246" max="10247" width="8.7109375" customWidth="1"/>
    <col min="10248" max="10248" width="10.7109375" customWidth="1"/>
    <col min="10249" max="10250" width="8.7109375" customWidth="1"/>
    <col min="10251" max="10251" width="10.7109375" customWidth="1"/>
    <col min="10252" max="10253" width="8.7109375" customWidth="1"/>
    <col min="10254" max="10254" width="10" customWidth="1"/>
    <col min="10255" max="10256" width="8.7109375" customWidth="1"/>
    <col min="10257" max="10257" width="9.42578125" customWidth="1"/>
    <col min="10258" max="10259" width="8.7109375" customWidth="1"/>
    <col min="10260" max="10260" width="10" customWidth="1"/>
    <col min="10261" max="10262" width="8.7109375" customWidth="1"/>
    <col min="10263" max="10263" width="10.42578125" customWidth="1"/>
    <col min="10264" max="10265" width="8.7109375" customWidth="1"/>
    <col min="10266" max="10266" width="9.5703125" customWidth="1"/>
    <col min="10269" max="10269" width="11.42578125" customWidth="1"/>
    <col min="10272" max="10272" width="11.5703125" customWidth="1"/>
    <col min="10275" max="10275" width="11.28515625" customWidth="1"/>
    <col min="10278" max="10278" width="11.85546875" customWidth="1"/>
    <col min="10281" max="10281" width="11.140625" customWidth="1"/>
    <col min="10489" max="10489" width="37.85546875" customWidth="1"/>
    <col min="10490" max="10490" width="10.28515625" customWidth="1"/>
    <col min="10491" max="10491" width="8.7109375" customWidth="1"/>
    <col min="10492" max="10492" width="10.7109375" customWidth="1"/>
    <col min="10493" max="10494" width="8.7109375" customWidth="1"/>
    <col min="10495" max="10495" width="10.5703125" customWidth="1"/>
    <col min="10496" max="10497" width="8.7109375" customWidth="1"/>
    <col min="10498" max="10498" width="9.7109375" customWidth="1"/>
    <col min="10499" max="10500" width="8.7109375" customWidth="1"/>
    <col min="10501" max="10501" width="10.28515625" customWidth="1"/>
    <col min="10502" max="10503" width="8.7109375" customWidth="1"/>
    <col min="10504" max="10504" width="10.7109375" customWidth="1"/>
    <col min="10505" max="10506" width="8.7109375" customWidth="1"/>
    <col min="10507" max="10507" width="10.7109375" customWidth="1"/>
    <col min="10508" max="10509" width="8.7109375" customWidth="1"/>
    <col min="10510" max="10510" width="10" customWidth="1"/>
    <col min="10511" max="10512" width="8.7109375" customWidth="1"/>
    <col min="10513" max="10513" width="9.42578125" customWidth="1"/>
    <col min="10514" max="10515" width="8.7109375" customWidth="1"/>
    <col min="10516" max="10516" width="10" customWidth="1"/>
    <col min="10517" max="10518" width="8.7109375" customWidth="1"/>
    <col min="10519" max="10519" width="10.42578125" customWidth="1"/>
    <col min="10520" max="10521" width="8.7109375" customWidth="1"/>
    <col min="10522" max="10522" width="9.5703125" customWidth="1"/>
    <col min="10525" max="10525" width="11.42578125" customWidth="1"/>
    <col min="10528" max="10528" width="11.5703125" customWidth="1"/>
    <col min="10531" max="10531" width="11.28515625" customWidth="1"/>
    <col min="10534" max="10534" width="11.85546875" customWidth="1"/>
    <col min="10537" max="10537" width="11.140625" customWidth="1"/>
    <col min="10745" max="10745" width="37.85546875" customWidth="1"/>
    <col min="10746" max="10746" width="10.28515625" customWidth="1"/>
    <col min="10747" max="10747" width="8.7109375" customWidth="1"/>
    <col min="10748" max="10748" width="10.7109375" customWidth="1"/>
    <col min="10749" max="10750" width="8.7109375" customWidth="1"/>
    <col min="10751" max="10751" width="10.5703125" customWidth="1"/>
    <col min="10752" max="10753" width="8.7109375" customWidth="1"/>
    <col min="10754" max="10754" width="9.7109375" customWidth="1"/>
    <col min="10755" max="10756" width="8.7109375" customWidth="1"/>
    <col min="10757" max="10757" width="10.28515625" customWidth="1"/>
    <col min="10758" max="10759" width="8.7109375" customWidth="1"/>
    <col min="10760" max="10760" width="10.7109375" customWidth="1"/>
    <col min="10761" max="10762" width="8.7109375" customWidth="1"/>
    <col min="10763" max="10763" width="10.7109375" customWidth="1"/>
    <col min="10764" max="10765" width="8.7109375" customWidth="1"/>
    <col min="10766" max="10766" width="10" customWidth="1"/>
    <col min="10767" max="10768" width="8.7109375" customWidth="1"/>
    <col min="10769" max="10769" width="9.42578125" customWidth="1"/>
    <col min="10770" max="10771" width="8.7109375" customWidth="1"/>
    <col min="10772" max="10772" width="10" customWidth="1"/>
    <col min="10773" max="10774" width="8.7109375" customWidth="1"/>
    <col min="10775" max="10775" width="10.42578125" customWidth="1"/>
    <col min="10776" max="10777" width="8.7109375" customWidth="1"/>
    <col min="10778" max="10778" width="9.5703125" customWidth="1"/>
    <col min="10781" max="10781" width="11.42578125" customWidth="1"/>
    <col min="10784" max="10784" width="11.5703125" customWidth="1"/>
    <col min="10787" max="10787" width="11.28515625" customWidth="1"/>
    <col min="10790" max="10790" width="11.85546875" customWidth="1"/>
    <col min="10793" max="10793" width="11.140625" customWidth="1"/>
    <col min="11001" max="11001" width="37.85546875" customWidth="1"/>
    <col min="11002" max="11002" width="10.28515625" customWidth="1"/>
    <col min="11003" max="11003" width="8.7109375" customWidth="1"/>
    <col min="11004" max="11004" width="10.7109375" customWidth="1"/>
    <col min="11005" max="11006" width="8.7109375" customWidth="1"/>
    <col min="11007" max="11007" width="10.5703125" customWidth="1"/>
    <col min="11008" max="11009" width="8.7109375" customWidth="1"/>
    <col min="11010" max="11010" width="9.7109375" customWidth="1"/>
    <col min="11011" max="11012" width="8.7109375" customWidth="1"/>
    <col min="11013" max="11013" width="10.28515625" customWidth="1"/>
    <col min="11014" max="11015" width="8.7109375" customWidth="1"/>
    <col min="11016" max="11016" width="10.7109375" customWidth="1"/>
    <col min="11017" max="11018" width="8.7109375" customWidth="1"/>
    <col min="11019" max="11019" width="10.7109375" customWidth="1"/>
    <col min="11020" max="11021" width="8.7109375" customWidth="1"/>
    <col min="11022" max="11022" width="10" customWidth="1"/>
    <col min="11023" max="11024" width="8.7109375" customWidth="1"/>
    <col min="11025" max="11025" width="9.42578125" customWidth="1"/>
    <col min="11026" max="11027" width="8.7109375" customWidth="1"/>
    <col min="11028" max="11028" width="10" customWidth="1"/>
    <col min="11029" max="11030" width="8.7109375" customWidth="1"/>
    <col min="11031" max="11031" width="10.42578125" customWidth="1"/>
    <col min="11032" max="11033" width="8.7109375" customWidth="1"/>
    <col min="11034" max="11034" width="9.5703125" customWidth="1"/>
    <col min="11037" max="11037" width="11.42578125" customWidth="1"/>
    <col min="11040" max="11040" width="11.5703125" customWidth="1"/>
    <col min="11043" max="11043" width="11.28515625" customWidth="1"/>
    <col min="11046" max="11046" width="11.85546875" customWidth="1"/>
    <col min="11049" max="11049" width="11.140625" customWidth="1"/>
    <col min="11257" max="11257" width="37.85546875" customWidth="1"/>
    <col min="11258" max="11258" width="10.28515625" customWidth="1"/>
    <col min="11259" max="11259" width="8.7109375" customWidth="1"/>
    <col min="11260" max="11260" width="10.7109375" customWidth="1"/>
    <col min="11261" max="11262" width="8.7109375" customWidth="1"/>
    <col min="11263" max="11263" width="10.5703125" customWidth="1"/>
    <col min="11264" max="11265" width="8.7109375" customWidth="1"/>
    <col min="11266" max="11266" width="9.7109375" customWidth="1"/>
    <col min="11267" max="11268" width="8.7109375" customWidth="1"/>
    <col min="11269" max="11269" width="10.28515625" customWidth="1"/>
    <col min="11270" max="11271" width="8.7109375" customWidth="1"/>
    <col min="11272" max="11272" width="10.7109375" customWidth="1"/>
    <col min="11273" max="11274" width="8.7109375" customWidth="1"/>
    <col min="11275" max="11275" width="10.7109375" customWidth="1"/>
    <col min="11276" max="11277" width="8.7109375" customWidth="1"/>
    <col min="11278" max="11278" width="10" customWidth="1"/>
    <col min="11279" max="11280" width="8.7109375" customWidth="1"/>
    <col min="11281" max="11281" width="9.42578125" customWidth="1"/>
    <col min="11282" max="11283" width="8.7109375" customWidth="1"/>
    <col min="11284" max="11284" width="10" customWidth="1"/>
    <col min="11285" max="11286" width="8.7109375" customWidth="1"/>
    <col min="11287" max="11287" width="10.42578125" customWidth="1"/>
    <col min="11288" max="11289" width="8.7109375" customWidth="1"/>
    <col min="11290" max="11290" width="9.5703125" customWidth="1"/>
    <col min="11293" max="11293" width="11.42578125" customWidth="1"/>
    <col min="11296" max="11296" width="11.5703125" customWidth="1"/>
    <col min="11299" max="11299" width="11.28515625" customWidth="1"/>
    <col min="11302" max="11302" width="11.85546875" customWidth="1"/>
    <col min="11305" max="11305" width="11.140625" customWidth="1"/>
    <col min="11513" max="11513" width="37.85546875" customWidth="1"/>
    <col min="11514" max="11514" width="10.28515625" customWidth="1"/>
    <col min="11515" max="11515" width="8.7109375" customWidth="1"/>
    <col min="11516" max="11516" width="10.7109375" customWidth="1"/>
    <col min="11517" max="11518" width="8.7109375" customWidth="1"/>
    <col min="11519" max="11519" width="10.5703125" customWidth="1"/>
    <col min="11520" max="11521" width="8.7109375" customWidth="1"/>
    <col min="11522" max="11522" width="9.7109375" customWidth="1"/>
    <col min="11523" max="11524" width="8.7109375" customWidth="1"/>
    <col min="11525" max="11525" width="10.28515625" customWidth="1"/>
    <col min="11526" max="11527" width="8.7109375" customWidth="1"/>
    <col min="11528" max="11528" width="10.7109375" customWidth="1"/>
    <col min="11529" max="11530" width="8.7109375" customWidth="1"/>
    <col min="11531" max="11531" width="10.7109375" customWidth="1"/>
    <col min="11532" max="11533" width="8.7109375" customWidth="1"/>
    <col min="11534" max="11534" width="10" customWidth="1"/>
    <col min="11535" max="11536" width="8.7109375" customWidth="1"/>
    <col min="11537" max="11537" width="9.42578125" customWidth="1"/>
    <col min="11538" max="11539" width="8.7109375" customWidth="1"/>
    <col min="11540" max="11540" width="10" customWidth="1"/>
    <col min="11541" max="11542" width="8.7109375" customWidth="1"/>
    <col min="11543" max="11543" width="10.42578125" customWidth="1"/>
    <col min="11544" max="11545" width="8.7109375" customWidth="1"/>
    <col min="11546" max="11546" width="9.5703125" customWidth="1"/>
    <col min="11549" max="11549" width="11.42578125" customWidth="1"/>
    <col min="11552" max="11552" width="11.5703125" customWidth="1"/>
    <col min="11555" max="11555" width="11.28515625" customWidth="1"/>
    <col min="11558" max="11558" width="11.85546875" customWidth="1"/>
    <col min="11561" max="11561" width="11.140625" customWidth="1"/>
    <col min="11769" max="11769" width="37.85546875" customWidth="1"/>
    <col min="11770" max="11770" width="10.28515625" customWidth="1"/>
    <col min="11771" max="11771" width="8.7109375" customWidth="1"/>
    <col min="11772" max="11772" width="10.7109375" customWidth="1"/>
    <col min="11773" max="11774" width="8.7109375" customWidth="1"/>
    <col min="11775" max="11775" width="10.5703125" customWidth="1"/>
    <col min="11776" max="11777" width="8.7109375" customWidth="1"/>
    <col min="11778" max="11778" width="9.7109375" customWidth="1"/>
    <col min="11779" max="11780" width="8.7109375" customWidth="1"/>
    <col min="11781" max="11781" width="10.28515625" customWidth="1"/>
    <col min="11782" max="11783" width="8.7109375" customWidth="1"/>
    <col min="11784" max="11784" width="10.7109375" customWidth="1"/>
    <col min="11785" max="11786" width="8.7109375" customWidth="1"/>
    <col min="11787" max="11787" width="10.7109375" customWidth="1"/>
    <col min="11788" max="11789" width="8.7109375" customWidth="1"/>
    <col min="11790" max="11790" width="10" customWidth="1"/>
    <col min="11791" max="11792" width="8.7109375" customWidth="1"/>
    <col min="11793" max="11793" width="9.42578125" customWidth="1"/>
    <col min="11794" max="11795" width="8.7109375" customWidth="1"/>
    <col min="11796" max="11796" width="10" customWidth="1"/>
    <col min="11797" max="11798" width="8.7109375" customWidth="1"/>
    <col min="11799" max="11799" width="10.42578125" customWidth="1"/>
    <col min="11800" max="11801" width="8.7109375" customWidth="1"/>
    <col min="11802" max="11802" width="9.5703125" customWidth="1"/>
    <col min="11805" max="11805" width="11.42578125" customWidth="1"/>
    <col min="11808" max="11808" width="11.5703125" customWidth="1"/>
    <col min="11811" max="11811" width="11.28515625" customWidth="1"/>
    <col min="11814" max="11814" width="11.85546875" customWidth="1"/>
    <col min="11817" max="11817" width="11.140625" customWidth="1"/>
    <col min="12025" max="12025" width="37.85546875" customWidth="1"/>
    <col min="12026" max="12026" width="10.28515625" customWidth="1"/>
    <col min="12027" max="12027" width="8.7109375" customWidth="1"/>
    <col min="12028" max="12028" width="10.7109375" customWidth="1"/>
    <col min="12029" max="12030" width="8.7109375" customWidth="1"/>
    <col min="12031" max="12031" width="10.5703125" customWidth="1"/>
    <col min="12032" max="12033" width="8.7109375" customWidth="1"/>
    <col min="12034" max="12034" width="9.7109375" customWidth="1"/>
    <col min="12035" max="12036" width="8.7109375" customWidth="1"/>
    <col min="12037" max="12037" width="10.28515625" customWidth="1"/>
    <col min="12038" max="12039" width="8.7109375" customWidth="1"/>
    <col min="12040" max="12040" width="10.7109375" customWidth="1"/>
    <col min="12041" max="12042" width="8.7109375" customWidth="1"/>
    <col min="12043" max="12043" width="10.7109375" customWidth="1"/>
    <col min="12044" max="12045" width="8.7109375" customWidth="1"/>
    <col min="12046" max="12046" width="10" customWidth="1"/>
    <col min="12047" max="12048" width="8.7109375" customWidth="1"/>
    <col min="12049" max="12049" width="9.42578125" customWidth="1"/>
    <col min="12050" max="12051" width="8.7109375" customWidth="1"/>
    <col min="12052" max="12052" width="10" customWidth="1"/>
    <col min="12053" max="12054" width="8.7109375" customWidth="1"/>
    <col min="12055" max="12055" width="10.42578125" customWidth="1"/>
    <col min="12056" max="12057" width="8.7109375" customWidth="1"/>
    <col min="12058" max="12058" width="9.5703125" customWidth="1"/>
    <col min="12061" max="12061" width="11.42578125" customWidth="1"/>
    <col min="12064" max="12064" width="11.5703125" customWidth="1"/>
    <col min="12067" max="12067" width="11.28515625" customWidth="1"/>
    <col min="12070" max="12070" width="11.85546875" customWidth="1"/>
    <col min="12073" max="12073" width="11.140625" customWidth="1"/>
    <col min="12281" max="12281" width="37.85546875" customWidth="1"/>
    <col min="12282" max="12282" width="10.28515625" customWidth="1"/>
    <col min="12283" max="12283" width="8.7109375" customWidth="1"/>
    <col min="12284" max="12284" width="10.7109375" customWidth="1"/>
    <col min="12285" max="12286" width="8.7109375" customWidth="1"/>
    <col min="12287" max="12287" width="10.5703125" customWidth="1"/>
    <col min="12288" max="12289" width="8.7109375" customWidth="1"/>
    <col min="12290" max="12290" width="9.7109375" customWidth="1"/>
    <col min="12291" max="12292" width="8.7109375" customWidth="1"/>
    <col min="12293" max="12293" width="10.28515625" customWidth="1"/>
    <col min="12294" max="12295" width="8.7109375" customWidth="1"/>
    <col min="12296" max="12296" width="10.7109375" customWidth="1"/>
    <col min="12297" max="12298" width="8.7109375" customWidth="1"/>
    <col min="12299" max="12299" width="10.7109375" customWidth="1"/>
    <col min="12300" max="12301" width="8.7109375" customWidth="1"/>
    <col min="12302" max="12302" width="10" customWidth="1"/>
    <col min="12303" max="12304" width="8.7109375" customWidth="1"/>
    <col min="12305" max="12305" width="9.42578125" customWidth="1"/>
    <col min="12306" max="12307" width="8.7109375" customWidth="1"/>
    <col min="12308" max="12308" width="10" customWidth="1"/>
    <col min="12309" max="12310" width="8.7109375" customWidth="1"/>
    <col min="12311" max="12311" width="10.42578125" customWidth="1"/>
    <col min="12312" max="12313" width="8.7109375" customWidth="1"/>
    <col min="12314" max="12314" width="9.5703125" customWidth="1"/>
    <col min="12317" max="12317" width="11.42578125" customWidth="1"/>
    <col min="12320" max="12320" width="11.5703125" customWidth="1"/>
    <col min="12323" max="12323" width="11.28515625" customWidth="1"/>
    <col min="12326" max="12326" width="11.85546875" customWidth="1"/>
    <col min="12329" max="12329" width="11.140625" customWidth="1"/>
    <col min="12537" max="12537" width="37.85546875" customWidth="1"/>
    <col min="12538" max="12538" width="10.28515625" customWidth="1"/>
    <col min="12539" max="12539" width="8.7109375" customWidth="1"/>
    <col min="12540" max="12540" width="10.7109375" customWidth="1"/>
    <col min="12541" max="12542" width="8.7109375" customWidth="1"/>
    <col min="12543" max="12543" width="10.5703125" customWidth="1"/>
    <col min="12544" max="12545" width="8.7109375" customWidth="1"/>
    <col min="12546" max="12546" width="9.7109375" customWidth="1"/>
    <col min="12547" max="12548" width="8.7109375" customWidth="1"/>
    <col min="12549" max="12549" width="10.28515625" customWidth="1"/>
    <col min="12550" max="12551" width="8.7109375" customWidth="1"/>
    <col min="12552" max="12552" width="10.7109375" customWidth="1"/>
    <col min="12553" max="12554" width="8.7109375" customWidth="1"/>
    <col min="12555" max="12555" width="10.7109375" customWidth="1"/>
    <col min="12556" max="12557" width="8.7109375" customWidth="1"/>
    <col min="12558" max="12558" width="10" customWidth="1"/>
    <col min="12559" max="12560" width="8.7109375" customWidth="1"/>
    <col min="12561" max="12561" width="9.42578125" customWidth="1"/>
    <col min="12562" max="12563" width="8.7109375" customWidth="1"/>
    <col min="12564" max="12564" width="10" customWidth="1"/>
    <col min="12565" max="12566" width="8.7109375" customWidth="1"/>
    <col min="12567" max="12567" width="10.42578125" customWidth="1"/>
    <col min="12568" max="12569" width="8.7109375" customWidth="1"/>
    <col min="12570" max="12570" width="9.5703125" customWidth="1"/>
    <col min="12573" max="12573" width="11.42578125" customWidth="1"/>
    <col min="12576" max="12576" width="11.5703125" customWidth="1"/>
    <col min="12579" max="12579" width="11.28515625" customWidth="1"/>
    <col min="12582" max="12582" width="11.85546875" customWidth="1"/>
    <col min="12585" max="12585" width="11.140625" customWidth="1"/>
    <col min="12793" max="12793" width="37.85546875" customWidth="1"/>
    <col min="12794" max="12794" width="10.28515625" customWidth="1"/>
    <col min="12795" max="12795" width="8.7109375" customWidth="1"/>
    <col min="12796" max="12796" width="10.7109375" customWidth="1"/>
    <col min="12797" max="12798" width="8.7109375" customWidth="1"/>
    <col min="12799" max="12799" width="10.5703125" customWidth="1"/>
    <col min="12800" max="12801" width="8.7109375" customWidth="1"/>
    <col min="12802" max="12802" width="9.7109375" customWidth="1"/>
    <col min="12803" max="12804" width="8.7109375" customWidth="1"/>
    <col min="12805" max="12805" width="10.28515625" customWidth="1"/>
    <col min="12806" max="12807" width="8.7109375" customWidth="1"/>
    <col min="12808" max="12808" width="10.7109375" customWidth="1"/>
    <col min="12809" max="12810" width="8.7109375" customWidth="1"/>
    <col min="12811" max="12811" width="10.7109375" customWidth="1"/>
    <col min="12812" max="12813" width="8.7109375" customWidth="1"/>
    <col min="12814" max="12814" width="10" customWidth="1"/>
    <col min="12815" max="12816" width="8.7109375" customWidth="1"/>
    <col min="12817" max="12817" width="9.42578125" customWidth="1"/>
    <col min="12818" max="12819" width="8.7109375" customWidth="1"/>
    <col min="12820" max="12820" width="10" customWidth="1"/>
    <col min="12821" max="12822" width="8.7109375" customWidth="1"/>
    <col min="12823" max="12823" width="10.42578125" customWidth="1"/>
    <col min="12824" max="12825" width="8.7109375" customWidth="1"/>
    <col min="12826" max="12826" width="9.5703125" customWidth="1"/>
    <col min="12829" max="12829" width="11.42578125" customWidth="1"/>
    <col min="12832" max="12832" width="11.5703125" customWidth="1"/>
    <col min="12835" max="12835" width="11.28515625" customWidth="1"/>
    <col min="12838" max="12838" width="11.85546875" customWidth="1"/>
    <col min="12841" max="12841" width="11.140625" customWidth="1"/>
    <col min="13049" max="13049" width="37.85546875" customWidth="1"/>
    <col min="13050" max="13050" width="10.28515625" customWidth="1"/>
    <col min="13051" max="13051" width="8.7109375" customWidth="1"/>
    <col min="13052" max="13052" width="10.7109375" customWidth="1"/>
    <col min="13053" max="13054" width="8.7109375" customWidth="1"/>
    <col min="13055" max="13055" width="10.5703125" customWidth="1"/>
    <col min="13056" max="13057" width="8.7109375" customWidth="1"/>
    <col min="13058" max="13058" width="9.7109375" customWidth="1"/>
    <col min="13059" max="13060" width="8.7109375" customWidth="1"/>
    <col min="13061" max="13061" width="10.28515625" customWidth="1"/>
    <col min="13062" max="13063" width="8.7109375" customWidth="1"/>
    <col min="13064" max="13064" width="10.7109375" customWidth="1"/>
    <col min="13065" max="13066" width="8.7109375" customWidth="1"/>
    <col min="13067" max="13067" width="10.7109375" customWidth="1"/>
    <col min="13068" max="13069" width="8.7109375" customWidth="1"/>
    <col min="13070" max="13070" width="10" customWidth="1"/>
    <col min="13071" max="13072" width="8.7109375" customWidth="1"/>
    <col min="13073" max="13073" width="9.42578125" customWidth="1"/>
    <col min="13074" max="13075" width="8.7109375" customWidth="1"/>
    <col min="13076" max="13076" width="10" customWidth="1"/>
    <col min="13077" max="13078" width="8.7109375" customWidth="1"/>
    <col min="13079" max="13079" width="10.42578125" customWidth="1"/>
    <col min="13080" max="13081" width="8.7109375" customWidth="1"/>
    <col min="13082" max="13082" width="9.5703125" customWidth="1"/>
    <col min="13085" max="13085" width="11.42578125" customWidth="1"/>
    <col min="13088" max="13088" width="11.5703125" customWidth="1"/>
    <col min="13091" max="13091" width="11.28515625" customWidth="1"/>
    <col min="13094" max="13094" width="11.85546875" customWidth="1"/>
    <col min="13097" max="13097" width="11.140625" customWidth="1"/>
    <col min="13305" max="13305" width="37.85546875" customWidth="1"/>
    <col min="13306" max="13306" width="10.28515625" customWidth="1"/>
    <col min="13307" max="13307" width="8.7109375" customWidth="1"/>
    <col min="13308" max="13308" width="10.7109375" customWidth="1"/>
    <col min="13309" max="13310" width="8.7109375" customWidth="1"/>
    <col min="13311" max="13311" width="10.5703125" customWidth="1"/>
    <col min="13312" max="13313" width="8.7109375" customWidth="1"/>
    <col min="13314" max="13314" width="9.7109375" customWidth="1"/>
    <col min="13315" max="13316" width="8.7109375" customWidth="1"/>
    <col min="13317" max="13317" width="10.28515625" customWidth="1"/>
    <col min="13318" max="13319" width="8.7109375" customWidth="1"/>
    <col min="13320" max="13320" width="10.7109375" customWidth="1"/>
    <col min="13321" max="13322" width="8.7109375" customWidth="1"/>
    <col min="13323" max="13323" width="10.7109375" customWidth="1"/>
    <col min="13324" max="13325" width="8.7109375" customWidth="1"/>
    <col min="13326" max="13326" width="10" customWidth="1"/>
    <col min="13327" max="13328" width="8.7109375" customWidth="1"/>
    <col min="13329" max="13329" width="9.42578125" customWidth="1"/>
    <col min="13330" max="13331" width="8.7109375" customWidth="1"/>
    <col min="13332" max="13332" width="10" customWidth="1"/>
    <col min="13333" max="13334" width="8.7109375" customWidth="1"/>
    <col min="13335" max="13335" width="10.42578125" customWidth="1"/>
    <col min="13336" max="13337" width="8.7109375" customWidth="1"/>
    <col min="13338" max="13338" width="9.5703125" customWidth="1"/>
    <col min="13341" max="13341" width="11.42578125" customWidth="1"/>
    <col min="13344" max="13344" width="11.5703125" customWidth="1"/>
    <col min="13347" max="13347" width="11.28515625" customWidth="1"/>
    <col min="13350" max="13350" width="11.85546875" customWidth="1"/>
    <col min="13353" max="13353" width="11.140625" customWidth="1"/>
    <col min="13561" max="13561" width="37.85546875" customWidth="1"/>
    <col min="13562" max="13562" width="10.28515625" customWidth="1"/>
    <col min="13563" max="13563" width="8.7109375" customWidth="1"/>
    <col min="13564" max="13564" width="10.7109375" customWidth="1"/>
    <col min="13565" max="13566" width="8.7109375" customWidth="1"/>
    <col min="13567" max="13567" width="10.5703125" customWidth="1"/>
    <col min="13568" max="13569" width="8.7109375" customWidth="1"/>
    <col min="13570" max="13570" width="9.7109375" customWidth="1"/>
    <col min="13571" max="13572" width="8.7109375" customWidth="1"/>
    <col min="13573" max="13573" width="10.28515625" customWidth="1"/>
    <col min="13574" max="13575" width="8.7109375" customWidth="1"/>
    <col min="13576" max="13576" width="10.7109375" customWidth="1"/>
    <col min="13577" max="13578" width="8.7109375" customWidth="1"/>
    <col min="13579" max="13579" width="10.7109375" customWidth="1"/>
    <col min="13580" max="13581" width="8.7109375" customWidth="1"/>
    <col min="13582" max="13582" width="10" customWidth="1"/>
    <col min="13583" max="13584" width="8.7109375" customWidth="1"/>
    <col min="13585" max="13585" width="9.42578125" customWidth="1"/>
    <col min="13586" max="13587" width="8.7109375" customWidth="1"/>
    <col min="13588" max="13588" width="10" customWidth="1"/>
    <col min="13589" max="13590" width="8.7109375" customWidth="1"/>
    <col min="13591" max="13591" width="10.42578125" customWidth="1"/>
    <col min="13592" max="13593" width="8.7109375" customWidth="1"/>
    <col min="13594" max="13594" width="9.5703125" customWidth="1"/>
    <col min="13597" max="13597" width="11.42578125" customWidth="1"/>
    <col min="13600" max="13600" width="11.5703125" customWidth="1"/>
    <col min="13603" max="13603" width="11.28515625" customWidth="1"/>
    <col min="13606" max="13606" width="11.85546875" customWidth="1"/>
    <col min="13609" max="13609" width="11.140625" customWidth="1"/>
    <col min="13817" max="13817" width="37.85546875" customWidth="1"/>
    <col min="13818" max="13818" width="10.28515625" customWidth="1"/>
    <col min="13819" max="13819" width="8.7109375" customWidth="1"/>
    <col min="13820" max="13820" width="10.7109375" customWidth="1"/>
    <col min="13821" max="13822" width="8.7109375" customWidth="1"/>
    <col min="13823" max="13823" width="10.5703125" customWidth="1"/>
    <col min="13824" max="13825" width="8.7109375" customWidth="1"/>
    <col min="13826" max="13826" width="9.7109375" customWidth="1"/>
    <col min="13827" max="13828" width="8.7109375" customWidth="1"/>
    <col min="13829" max="13829" width="10.28515625" customWidth="1"/>
    <col min="13830" max="13831" width="8.7109375" customWidth="1"/>
    <col min="13832" max="13832" width="10.7109375" customWidth="1"/>
    <col min="13833" max="13834" width="8.7109375" customWidth="1"/>
    <col min="13835" max="13835" width="10.7109375" customWidth="1"/>
    <col min="13836" max="13837" width="8.7109375" customWidth="1"/>
    <col min="13838" max="13838" width="10" customWidth="1"/>
    <col min="13839" max="13840" width="8.7109375" customWidth="1"/>
    <col min="13841" max="13841" width="9.42578125" customWidth="1"/>
    <col min="13842" max="13843" width="8.7109375" customWidth="1"/>
    <col min="13844" max="13844" width="10" customWidth="1"/>
    <col min="13845" max="13846" width="8.7109375" customWidth="1"/>
    <col min="13847" max="13847" width="10.42578125" customWidth="1"/>
    <col min="13848" max="13849" width="8.7109375" customWidth="1"/>
    <col min="13850" max="13850" width="9.5703125" customWidth="1"/>
    <col min="13853" max="13853" width="11.42578125" customWidth="1"/>
    <col min="13856" max="13856" width="11.5703125" customWidth="1"/>
    <col min="13859" max="13859" width="11.28515625" customWidth="1"/>
    <col min="13862" max="13862" width="11.85546875" customWidth="1"/>
    <col min="13865" max="13865" width="11.140625" customWidth="1"/>
    <col min="14073" max="14073" width="37.85546875" customWidth="1"/>
    <col min="14074" max="14074" width="10.28515625" customWidth="1"/>
    <col min="14075" max="14075" width="8.7109375" customWidth="1"/>
    <col min="14076" max="14076" width="10.7109375" customWidth="1"/>
    <col min="14077" max="14078" width="8.7109375" customWidth="1"/>
    <col min="14079" max="14079" width="10.5703125" customWidth="1"/>
    <col min="14080" max="14081" width="8.7109375" customWidth="1"/>
    <col min="14082" max="14082" width="9.7109375" customWidth="1"/>
    <col min="14083" max="14084" width="8.7109375" customWidth="1"/>
    <col min="14085" max="14085" width="10.28515625" customWidth="1"/>
    <col min="14086" max="14087" width="8.7109375" customWidth="1"/>
    <col min="14088" max="14088" width="10.7109375" customWidth="1"/>
    <col min="14089" max="14090" width="8.7109375" customWidth="1"/>
    <col min="14091" max="14091" width="10.7109375" customWidth="1"/>
    <col min="14092" max="14093" width="8.7109375" customWidth="1"/>
    <col min="14094" max="14094" width="10" customWidth="1"/>
    <col min="14095" max="14096" width="8.7109375" customWidth="1"/>
    <col min="14097" max="14097" width="9.42578125" customWidth="1"/>
    <col min="14098" max="14099" width="8.7109375" customWidth="1"/>
    <col min="14100" max="14100" width="10" customWidth="1"/>
    <col min="14101" max="14102" width="8.7109375" customWidth="1"/>
    <col min="14103" max="14103" width="10.42578125" customWidth="1"/>
    <col min="14104" max="14105" width="8.7109375" customWidth="1"/>
    <col min="14106" max="14106" width="9.5703125" customWidth="1"/>
    <col min="14109" max="14109" width="11.42578125" customWidth="1"/>
    <col min="14112" max="14112" width="11.5703125" customWidth="1"/>
    <col min="14115" max="14115" width="11.28515625" customWidth="1"/>
    <col min="14118" max="14118" width="11.85546875" customWidth="1"/>
    <col min="14121" max="14121" width="11.140625" customWidth="1"/>
    <col min="14329" max="14329" width="37.85546875" customWidth="1"/>
    <col min="14330" max="14330" width="10.28515625" customWidth="1"/>
    <col min="14331" max="14331" width="8.7109375" customWidth="1"/>
    <col min="14332" max="14332" width="10.7109375" customWidth="1"/>
    <col min="14333" max="14334" width="8.7109375" customWidth="1"/>
    <col min="14335" max="14335" width="10.5703125" customWidth="1"/>
    <col min="14336" max="14337" width="8.7109375" customWidth="1"/>
    <col min="14338" max="14338" width="9.7109375" customWidth="1"/>
    <col min="14339" max="14340" width="8.7109375" customWidth="1"/>
    <col min="14341" max="14341" width="10.28515625" customWidth="1"/>
    <col min="14342" max="14343" width="8.7109375" customWidth="1"/>
    <col min="14344" max="14344" width="10.7109375" customWidth="1"/>
    <col min="14345" max="14346" width="8.7109375" customWidth="1"/>
    <col min="14347" max="14347" width="10.7109375" customWidth="1"/>
    <col min="14348" max="14349" width="8.7109375" customWidth="1"/>
    <col min="14350" max="14350" width="10" customWidth="1"/>
    <col min="14351" max="14352" width="8.7109375" customWidth="1"/>
    <col min="14353" max="14353" width="9.42578125" customWidth="1"/>
    <col min="14354" max="14355" width="8.7109375" customWidth="1"/>
    <col min="14356" max="14356" width="10" customWidth="1"/>
    <col min="14357" max="14358" width="8.7109375" customWidth="1"/>
    <col min="14359" max="14359" width="10.42578125" customWidth="1"/>
    <col min="14360" max="14361" width="8.7109375" customWidth="1"/>
    <col min="14362" max="14362" width="9.5703125" customWidth="1"/>
    <col min="14365" max="14365" width="11.42578125" customWidth="1"/>
    <col min="14368" max="14368" width="11.5703125" customWidth="1"/>
    <col min="14371" max="14371" width="11.28515625" customWidth="1"/>
    <col min="14374" max="14374" width="11.85546875" customWidth="1"/>
    <col min="14377" max="14377" width="11.140625" customWidth="1"/>
    <col min="14585" max="14585" width="37.85546875" customWidth="1"/>
    <col min="14586" max="14586" width="10.28515625" customWidth="1"/>
    <col min="14587" max="14587" width="8.7109375" customWidth="1"/>
    <col min="14588" max="14588" width="10.7109375" customWidth="1"/>
    <col min="14589" max="14590" width="8.7109375" customWidth="1"/>
    <col min="14591" max="14591" width="10.5703125" customWidth="1"/>
    <col min="14592" max="14593" width="8.7109375" customWidth="1"/>
    <col min="14594" max="14594" width="9.7109375" customWidth="1"/>
    <col min="14595" max="14596" width="8.7109375" customWidth="1"/>
    <col min="14597" max="14597" width="10.28515625" customWidth="1"/>
    <col min="14598" max="14599" width="8.7109375" customWidth="1"/>
    <col min="14600" max="14600" width="10.7109375" customWidth="1"/>
    <col min="14601" max="14602" width="8.7109375" customWidth="1"/>
    <col min="14603" max="14603" width="10.7109375" customWidth="1"/>
    <col min="14604" max="14605" width="8.7109375" customWidth="1"/>
    <col min="14606" max="14606" width="10" customWidth="1"/>
    <col min="14607" max="14608" width="8.7109375" customWidth="1"/>
    <col min="14609" max="14609" width="9.42578125" customWidth="1"/>
    <col min="14610" max="14611" width="8.7109375" customWidth="1"/>
    <col min="14612" max="14612" width="10" customWidth="1"/>
    <col min="14613" max="14614" width="8.7109375" customWidth="1"/>
    <col min="14615" max="14615" width="10.42578125" customWidth="1"/>
    <col min="14616" max="14617" width="8.7109375" customWidth="1"/>
    <col min="14618" max="14618" width="9.5703125" customWidth="1"/>
    <col min="14621" max="14621" width="11.42578125" customWidth="1"/>
    <col min="14624" max="14624" width="11.5703125" customWidth="1"/>
    <col min="14627" max="14627" width="11.28515625" customWidth="1"/>
    <col min="14630" max="14630" width="11.85546875" customWidth="1"/>
    <col min="14633" max="14633" width="11.140625" customWidth="1"/>
    <col min="14841" max="14841" width="37.85546875" customWidth="1"/>
    <col min="14842" max="14842" width="10.28515625" customWidth="1"/>
    <col min="14843" max="14843" width="8.7109375" customWidth="1"/>
    <col min="14844" max="14844" width="10.7109375" customWidth="1"/>
    <col min="14845" max="14846" width="8.7109375" customWidth="1"/>
    <col min="14847" max="14847" width="10.5703125" customWidth="1"/>
    <col min="14848" max="14849" width="8.7109375" customWidth="1"/>
    <col min="14850" max="14850" width="9.7109375" customWidth="1"/>
    <col min="14851" max="14852" width="8.7109375" customWidth="1"/>
    <col min="14853" max="14853" width="10.28515625" customWidth="1"/>
    <col min="14854" max="14855" width="8.7109375" customWidth="1"/>
    <col min="14856" max="14856" width="10.7109375" customWidth="1"/>
    <col min="14857" max="14858" width="8.7109375" customWidth="1"/>
    <col min="14859" max="14859" width="10.7109375" customWidth="1"/>
    <col min="14860" max="14861" width="8.7109375" customWidth="1"/>
    <col min="14862" max="14862" width="10" customWidth="1"/>
    <col min="14863" max="14864" width="8.7109375" customWidth="1"/>
    <col min="14865" max="14865" width="9.42578125" customWidth="1"/>
    <col min="14866" max="14867" width="8.7109375" customWidth="1"/>
    <col min="14868" max="14868" width="10" customWidth="1"/>
    <col min="14869" max="14870" width="8.7109375" customWidth="1"/>
    <col min="14871" max="14871" width="10.42578125" customWidth="1"/>
    <col min="14872" max="14873" width="8.7109375" customWidth="1"/>
    <col min="14874" max="14874" width="9.5703125" customWidth="1"/>
    <col min="14877" max="14877" width="11.42578125" customWidth="1"/>
    <col min="14880" max="14880" width="11.5703125" customWidth="1"/>
    <col min="14883" max="14883" width="11.28515625" customWidth="1"/>
    <col min="14886" max="14886" width="11.85546875" customWidth="1"/>
    <col min="14889" max="14889" width="11.140625" customWidth="1"/>
    <col min="15097" max="15097" width="37.85546875" customWidth="1"/>
    <col min="15098" max="15098" width="10.28515625" customWidth="1"/>
    <col min="15099" max="15099" width="8.7109375" customWidth="1"/>
    <col min="15100" max="15100" width="10.7109375" customWidth="1"/>
    <col min="15101" max="15102" width="8.7109375" customWidth="1"/>
    <col min="15103" max="15103" width="10.5703125" customWidth="1"/>
    <col min="15104" max="15105" width="8.7109375" customWidth="1"/>
    <col min="15106" max="15106" width="9.7109375" customWidth="1"/>
    <col min="15107" max="15108" width="8.7109375" customWidth="1"/>
    <col min="15109" max="15109" width="10.28515625" customWidth="1"/>
    <col min="15110" max="15111" width="8.7109375" customWidth="1"/>
    <col min="15112" max="15112" width="10.7109375" customWidth="1"/>
    <col min="15113" max="15114" width="8.7109375" customWidth="1"/>
    <col min="15115" max="15115" width="10.7109375" customWidth="1"/>
    <col min="15116" max="15117" width="8.7109375" customWidth="1"/>
    <col min="15118" max="15118" width="10" customWidth="1"/>
    <col min="15119" max="15120" width="8.7109375" customWidth="1"/>
    <col min="15121" max="15121" width="9.42578125" customWidth="1"/>
    <col min="15122" max="15123" width="8.7109375" customWidth="1"/>
    <col min="15124" max="15124" width="10" customWidth="1"/>
    <col min="15125" max="15126" width="8.7109375" customWidth="1"/>
    <col min="15127" max="15127" width="10.42578125" customWidth="1"/>
    <col min="15128" max="15129" width="8.7109375" customWidth="1"/>
    <col min="15130" max="15130" width="9.5703125" customWidth="1"/>
    <col min="15133" max="15133" width="11.42578125" customWidth="1"/>
    <col min="15136" max="15136" width="11.5703125" customWidth="1"/>
    <col min="15139" max="15139" width="11.28515625" customWidth="1"/>
    <col min="15142" max="15142" width="11.85546875" customWidth="1"/>
    <col min="15145" max="15145" width="11.140625" customWidth="1"/>
    <col min="15353" max="15353" width="37.85546875" customWidth="1"/>
    <col min="15354" max="15354" width="10.28515625" customWidth="1"/>
    <col min="15355" max="15355" width="8.7109375" customWidth="1"/>
    <col min="15356" max="15356" width="10.7109375" customWidth="1"/>
    <col min="15357" max="15358" width="8.7109375" customWidth="1"/>
    <col min="15359" max="15359" width="10.5703125" customWidth="1"/>
    <col min="15360" max="15361" width="8.7109375" customWidth="1"/>
    <col min="15362" max="15362" width="9.7109375" customWidth="1"/>
    <col min="15363" max="15364" width="8.7109375" customWidth="1"/>
    <col min="15365" max="15365" width="10.28515625" customWidth="1"/>
    <col min="15366" max="15367" width="8.7109375" customWidth="1"/>
    <col min="15368" max="15368" width="10.7109375" customWidth="1"/>
    <col min="15369" max="15370" width="8.7109375" customWidth="1"/>
    <col min="15371" max="15371" width="10.7109375" customWidth="1"/>
    <col min="15372" max="15373" width="8.7109375" customWidth="1"/>
    <col min="15374" max="15374" width="10" customWidth="1"/>
    <col min="15375" max="15376" width="8.7109375" customWidth="1"/>
    <col min="15377" max="15377" width="9.42578125" customWidth="1"/>
    <col min="15378" max="15379" width="8.7109375" customWidth="1"/>
    <col min="15380" max="15380" width="10" customWidth="1"/>
    <col min="15381" max="15382" width="8.7109375" customWidth="1"/>
    <col min="15383" max="15383" width="10.42578125" customWidth="1"/>
    <col min="15384" max="15385" width="8.7109375" customWidth="1"/>
    <col min="15386" max="15386" width="9.5703125" customWidth="1"/>
    <col min="15389" max="15389" width="11.42578125" customWidth="1"/>
    <col min="15392" max="15392" width="11.5703125" customWidth="1"/>
    <col min="15395" max="15395" width="11.28515625" customWidth="1"/>
    <col min="15398" max="15398" width="11.85546875" customWidth="1"/>
    <col min="15401" max="15401" width="11.140625" customWidth="1"/>
    <col min="15609" max="15609" width="37.85546875" customWidth="1"/>
    <col min="15610" max="15610" width="10.28515625" customWidth="1"/>
    <col min="15611" max="15611" width="8.7109375" customWidth="1"/>
    <col min="15612" max="15612" width="10.7109375" customWidth="1"/>
    <col min="15613" max="15614" width="8.7109375" customWidth="1"/>
    <col min="15615" max="15615" width="10.5703125" customWidth="1"/>
    <col min="15616" max="15617" width="8.7109375" customWidth="1"/>
    <col min="15618" max="15618" width="9.7109375" customWidth="1"/>
    <col min="15619" max="15620" width="8.7109375" customWidth="1"/>
    <col min="15621" max="15621" width="10.28515625" customWidth="1"/>
    <col min="15622" max="15623" width="8.7109375" customWidth="1"/>
    <col min="15624" max="15624" width="10.7109375" customWidth="1"/>
    <col min="15625" max="15626" width="8.7109375" customWidth="1"/>
    <col min="15627" max="15627" width="10.7109375" customWidth="1"/>
    <col min="15628" max="15629" width="8.7109375" customWidth="1"/>
    <col min="15630" max="15630" width="10" customWidth="1"/>
    <col min="15631" max="15632" width="8.7109375" customWidth="1"/>
    <col min="15633" max="15633" width="9.42578125" customWidth="1"/>
    <col min="15634" max="15635" width="8.7109375" customWidth="1"/>
    <col min="15636" max="15636" width="10" customWidth="1"/>
    <col min="15637" max="15638" width="8.7109375" customWidth="1"/>
    <col min="15639" max="15639" width="10.42578125" customWidth="1"/>
    <col min="15640" max="15641" width="8.7109375" customWidth="1"/>
    <col min="15642" max="15642" width="9.5703125" customWidth="1"/>
    <col min="15645" max="15645" width="11.42578125" customWidth="1"/>
    <col min="15648" max="15648" width="11.5703125" customWidth="1"/>
    <col min="15651" max="15651" width="11.28515625" customWidth="1"/>
    <col min="15654" max="15654" width="11.85546875" customWidth="1"/>
    <col min="15657" max="15657" width="11.140625" customWidth="1"/>
    <col min="15865" max="15865" width="37.85546875" customWidth="1"/>
    <col min="15866" max="15866" width="10.28515625" customWidth="1"/>
    <col min="15867" max="15867" width="8.7109375" customWidth="1"/>
    <col min="15868" max="15868" width="10.7109375" customWidth="1"/>
    <col min="15869" max="15870" width="8.7109375" customWidth="1"/>
    <col min="15871" max="15871" width="10.5703125" customWidth="1"/>
    <col min="15872" max="15873" width="8.7109375" customWidth="1"/>
    <col min="15874" max="15874" width="9.7109375" customWidth="1"/>
    <col min="15875" max="15876" width="8.7109375" customWidth="1"/>
    <col min="15877" max="15877" width="10.28515625" customWidth="1"/>
    <col min="15878" max="15879" width="8.7109375" customWidth="1"/>
    <col min="15880" max="15880" width="10.7109375" customWidth="1"/>
    <col min="15881" max="15882" width="8.7109375" customWidth="1"/>
    <col min="15883" max="15883" width="10.7109375" customWidth="1"/>
    <col min="15884" max="15885" width="8.7109375" customWidth="1"/>
    <col min="15886" max="15886" width="10" customWidth="1"/>
    <col min="15887" max="15888" width="8.7109375" customWidth="1"/>
    <col min="15889" max="15889" width="9.42578125" customWidth="1"/>
    <col min="15890" max="15891" width="8.7109375" customWidth="1"/>
    <col min="15892" max="15892" width="10" customWidth="1"/>
    <col min="15893" max="15894" width="8.7109375" customWidth="1"/>
    <col min="15895" max="15895" width="10.42578125" customWidth="1"/>
    <col min="15896" max="15897" width="8.7109375" customWidth="1"/>
    <col min="15898" max="15898" width="9.5703125" customWidth="1"/>
    <col min="15901" max="15901" width="11.42578125" customWidth="1"/>
    <col min="15904" max="15904" width="11.5703125" customWidth="1"/>
    <col min="15907" max="15907" width="11.28515625" customWidth="1"/>
    <col min="15910" max="15910" width="11.85546875" customWidth="1"/>
    <col min="15913" max="15913" width="11.140625" customWidth="1"/>
    <col min="16121" max="16121" width="37.85546875" customWidth="1"/>
    <col min="16122" max="16122" width="10.28515625" customWidth="1"/>
    <col min="16123" max="16123" width="8.7109375" customWidth="1"/>
    <col min="16124" max="16124" width="10.7109375" customWidth="1"/>
    <col min="16125" max="16126" width="8.7109375" customWidth="1"/>
    <col min="16127" max="16127" width="10.5703125" customWidth="1"/>
    <col min="16128" max="16129" width="8.7109375" customWidth="1"/>
    <col min="16130" max="16130" width="9.7109375" customWidth="1"/>
    <col min="16131" max="16132" width="8.7109375" customWidth="1"/>
    <col min="16133" max="16133" width="10.28515625" customWidth="1"/>
    <col min="16134" max="16135" width="8.7109375" customWidth="1"/>
    <col min="16136" max="16136" width="10.7109375" customWidth="1"/>
    <col min="16137" max="16138" width="8.7109375" customWidth="1"/>
    <col min="16139" max="16139" width="10.7109375" customWidth="1"/>
    <col min="16140" max="16141" width="8.7109375" customWidth="1"/>
    <col min="16142" max="16142" width="10" customWidth="1"/>
    <col min="16143" max="16144" width="8.7109375" customWidth="1"/>
    <col min="16145" max="16145" width="9.42578125" customWidth="1"/>
    <col min="16146" max="16147" width="8.7109375" customWidth="1"/>
    <col min="16148" max="16148" width="10" customWidth="1"/>
    <col min="16149" max="16150" width="8.7109375" customWidth="1"/>
    <col min="16151" max="16151" width="10.42578125" customWidth="1"/>
    <col min="16152" max="16153" width="8.7109375" customWidth="1"/>
    <col min="16154" max="16154" width="9.5703125" customWidth="1"/>
    <col min="16157" max="16157" width="11.42578125" customWidth="1"/>
    <col min="16160" max="16160" width="11.5703125" customWidth="1"/>
    <col min="16163" max="16163" width="11.28515625" customWidth="1"/>
    <col min="16166" max="16166" width="11.85546875" customWidth="1"/>
    <col min="16169" max="16169" width="11.140625" customWidth="1"/>
  </cols>
  <sheetData>
    <row r="1" spans="1:47" x14ac:dyDescent="0.25">
      <c r="A1" t="s">
        <v>92</v>
      </c>
    </row>
    <row r="2" spans="1:47" x14ac:dyDescent="0.25">
      <c r="A2" s="3" t="s">
        <v>242</v>
      </c>
      <c r="B2" s="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7" ht="15.75" thickBot="1" x14ac:dyDescent="0.3">
      <c r="A3" s="3"/>
      <c r="B3" s="3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</row>
    <row r="4" spans="1:47" ht="15" customHeight="1" x14ac:dyDescent="0.25">
      <c r="A4" s="153" t="s">
        <v>241</v>
      </c>
      <c r="B4" s="153"/>
      <c r="C4" s="297" t="s">
        <v>251</v>
      </c>
      <c r="D4" s="298"/>
      <c r="E4" s="299"/>
      <c r="F4" s="297" t="s">
        <v>252</v>
      </c>
      <c r="G4" s="298"/>
      <c r="H4" s="299"/>
      <c r="I4" s="297" t="s">
        <v>253</v>
      </c>
      <c r="J4" s="298"/>
      <c r="K4" s="299"/>
      <c r="L4" s="297" t="s">
        <v>254</v>
      </c>
      <c r="M4" s="298"/>
      <c r="N4" s="299"/>
      <c r="O4" s="297" t="s">
        <v>255</v>
      </c>
      <c r="P4" s="298"/>
      <c r="Q4" s="299"/>
      <c r="R4" s="297" t="s">
        <v>256</v>
      </c>
      <c r="S4" s="298"/>
      <c r="T4" s="299"/>
      <c r="U4" s="297" t="s">
        <v>257</v>
      </c>
      <c r="V4" s="298"/>
      <c r="W4" s="299"/>
      <c r="X4" s="297" t="s">
        <v>258</v>
      </c>
      <c r="Y4" s="298"/>
      <c r="Z4" s="299"/>
      <c r="AA4" s="297" t="s">
        <v>259</v>
      </c>
      <c r="AB4" s="298"/>
      <c r="AC4" s="299"/>
      <c r="AD4" s="297" t="s">
        <v>26</v>
      </c>
      <c r="AE4" s="298"/>
      <c r="AF4" s="299"/>
      <c r="AG4" s="297" t="s">
        <v>27</v>
      </c>
      <c r="AH4" s="298"/>
      <c r="AI4" s="299"/>
      <c r="AJ4" s="297" t="s">
        <v>28</v>
      </c>
      <c r="AK4" s="298"/>
      <c r="AL4" s="299"/>
      <c r="AM4" s="294" t="s">
        <v>29</v>
      </c>
      <c r="AN4" s="295"/>
      <c r="AO4" s="296"/>
      <c r="AP4" s="294" t="s">
        <v>149</v>
      </c>
      <c r="AQ4" s="295"/>
      <c r="AR4" s="296"/>
      <c r="AS4" s="294" t="s">
        <v>150</v>
      </c>
      <c r="AT4" s="295"/>
      <c r="AU4" s="296"/>
    </row>
    <row r="5" spans="1:47" ht="39" x14ac:dyDescent="0.25">
      <c r="A5" s="154" t="s">
        <v>30</v>
      </c>
      <c r="B5" s="154"/>
      <c r="C5" s="155" t="s">
        <v>31</v>
      </c>
      <c r="D5" s="49" t="s">
        <v>32</v>
      </c>
      <c r="E5" s="156" t="s">
        <v>33</v>
      </c>
      <c r="F5" s="155" t="s">
        <v>31</v>
      </c>
      <c r="G5" s="49" t="s">
        <v>32</v>
      </c>
      <c r="H5" s="156" t="s">
        <v>33</v>
      </c>
      <c r="I5" s="155" t="s">
        <v>31</v>
      </c>
      <c r="J5" s="49" t="s">
        <v>32</v>
      </c>
      <c r="K5" s="156" t="s">
        <v>33</v>
      </c>
      <c r="L5" s="155" t="s">
        <v>31</v>
      </c>
      <c r="M5" s="49" t="s">
        <v>32</v>
      </c>
      <c r="N5" s="156" t="s">
        <v>33</v>
      </c>
      <c r="O5" s="155" t="s">
        <v>31</v>
      </c>
      <c r="P5" s="49" t="s">
        <v>32</v>
      </c>
      <c r="Q5" s="156" t="s">
        <v>33</v>
      </c>
      <c r="R5" s="155" t="s">
        <v>31</v>
      </c>
      <c r="S5" s="49" t="s">
        <v>32</v>
      </c>
      <c r="T5" s="156" t="s">
        <v>33</v>
      </c>
      <c r="U5" s="155" t="s">
        <v>31</v>
      </c>
      <c r="V5" s="49" t="s">
        <v>32</v>
      </c>
      <c r="W5" s="156" t="s">
        <v>33</v>
      </c>
      <c r="X5" s="155" t="s">
        <v>31</v>
      </c>
      <c r="Y5" s="49" t="s">
        <v>32</v>
      </c>
      <c r="Z5" s="156" t="s">
        <v>33</v>
      </c>
      <c r="AA5" s="155" t="s">
        <v>31</v>
      </c>
      <c r="AB5" s="49" t="s">
        <v>32</v>
      </c>
      <c r="AC5" s="156" t="s">
        <v>33</v>
      </c>
      <c r="AD5" s="155" t="s">
        <v>31</v>
      </c>
      <c r="AE5" s="49" t="s">
        <v>32</v>
      </c>
      <c r="AF5" s="156" t="s">
        <v>33</v>
      </c>
      <c r="AG5" s="155" t="s">
        <v>31</v>
      </c>
      <c r="AH5" s="49" t="s">
        <v>32</v>
      </c>
      <c r="AI5" s="156" t="s">
        <v>33</v>
      </c>
      <c r="AJ5" s="155" t="s">
        <v>31</v>
      </c>
      <c r="AK5" s="49" t="s">
        <v>32</v>
      </c>
      <c r="AL5" s="156" t="s">
        <v>33</v>
      </c>
      <c r="AM5" s="157" t="s">
        <v>31</v>
      </c>
      <c r="AN5" s="158" t="s">
        <v>32</v>
      </c>
      <c r="AO5" s="159" t="s">
        <v>33</v>
      </c>
      <c r="AP5" s="157" t="s">
        <v>31</v>
      </c>
      <c r="AQ5" s="158" t="s">
        <v>32</v>
      </c>
      <c r="AR5" s="159" t="s">
        <v>33</v>
      </c>
      <c r="AS5" s="157" t="s">
        <v>31</v>
      </c>
      <c r="AT5" s="158" t="s">
        <v>32</v>
      </c>
      <c r="AU5" s="159" t="s">
        <v>33</v>
      </c>
    </row>
    <row r="6" spans="1:47" x14ac:dyDescent="0.25">
      <c r="A6" s="23" t="s">
        <v>240</v>
      </c>
      <c r="B6" s="23"/>
      <c r="C6" s="24">
        <v>1000</v>
      </c>
      <c r="D6" s="167">
        <v>40</v>
      </c>
      <c r="E6" s="168">
        <v>40000</v>
      </c>
      <c r="F6" s="24">
        <f>C6</f>
        <v>1000</v>
      </c>
      <c r="G6" s="167">
        <v>40</v>
      </c>
      <c r="H6" s="168">
        <f t="shared" ref="H6:H25" si="0">F6*G6</f>
        <v>40000</v>
      </c>
      <c r="I6" s="24">
        <f>C6</f>
        <v>1000</v>
      </c>
      <c r="J6">
        <v>40</v>
      </c>
      <c r="K6" s="168">
        <f>I6*J18</f>
        <v>40000</v>
      </c>
      <c r="L6" s="24">
        <f>C6</f>
        <v>1000</v>
      </c>
      <c r="M6" s="167">
        <v>40</v>
      </c>
      <c r="N6" s="168">
        <f t="shared" ref="N6:N25" si="1">L6*M6</f>
        <v>40000</v>
      </c>
      <c r="O6" s="24">
        <f>C6</f>
        <v>1000</v>
      </c>
      <c r="P6" s="167">
        <v>40</v>
      </c>
      <c r="Q6" s="168">
        <f t="shared" ref="Q6:Q25" si="2">O6*P6</f>
        <v>40000</v>
      </c>
      <c r="R6" s="24">
        <f>C6</f>
        <v>1000</v>
      </c>
      <c r="S6" s="167">
        <v>40</v>
      </c>
      <c r="T6" s="168">
        <f t="shared" ref="T6:T25" si="3">R6*S6</f>
        <v>40000</v>
      </c>
      <c r="U6" s="24">
        <f>C6</f>
        <v>1000</v>
      </c>
      <c r="V6" s="167">
        <v>40</v>
      </c>
      <c r="W6" s="168">
        <f t="shared" ref="W6:W15" si="4">U6*V6</f>
        <v>40000</v>
      </c>
      <c r="X6" s="24">
        <f>C6</f>
        <v>1000</v>
      </c>
      <c r="Y6" s="167">
        <v>40</v>
      </c>
      <c r="Z6" s="168">
        <f t="shared" ref="Z6:Z25" si="5">X6*Y6</f>
        <v>40000</v>
      </c>
      <c r="AA6" s="24">
        <f>C6</f>
        <v>1000</v>
      </c>
      <c r="AB6" s="167">
        <v>40</v>
      </c>
      <c r="AC6" s="168">
        <f t="shared" ref="AC6:AC25" si="6">AA6*AB6</f>
        <v>40000</v>
      </c>
      <c r="AD6" s="24"/>
      <c r="AE6" s="167"/>
      <c r="AF6" s="168">
        <f t="shared" ref="AF6:AF25" si="7">AD6*AE6</f>
        <v>0</v>
      </c>
      <c r="AG6" s="24">
        <f>C6</f>
        <v>1000</v>
      </c>
      <c r="AH6" s="167">
        <f>'программа произв.'!M5</f>
        <v>0</v>
      </c>
      <c r="AI6" s="168">
        <f t="shared" ref="AI6:AI25" si="8">AG6*AH6</f>
        <v>0</v>
      </c>
      <c r="AJ6" s="24">
        <f t="shared" ref="AJ6:AJ25" si="9">C6</f>
        <v>1000</v>
      </c>
      <c r="AK6" s="167">
        <f>'программа произв.'!N5</f>
        <v>0</v>
      </c>
      <c r="AL6" s="168">
        <f t="shared" ref="AL6:AL25" si="10">AJ6*AK6</f>
        <v>0</v>
      </c>
      <c r="AM6" s="27">
        <f>C6</f>
        <v>1000</v>
      </c>
      <c r="AN6" s="169">
        <f>D6+G6+J18+M6+P6+S6+V6+Y6+AB6+AE6+AH6+AK6</f>
        <v>360</v>
      </c>
      <c r="AO6" s="170">
        <f t="shared" ref="AO6:AO25" si="11">AM6*AN6</f>
        <v>360000</v>
      </c>
      <c r="AP6" s="27">
        <f>AM6*1.1</f>
        <v>1100</v>
      </c>
      <c r="AQ6" s="169">
        <f>'программа произв.'!P5</f>
        <v>0</v>
      </c>
      <c r="AR6" s="170">
        <f t="shared" ref="AR6:AR25" si="12">AP6*AQ6</f>
        <v>0</v>
      </c>
      <c r="AS6" s="27">
        <f>AP6*1.1</f>
        <v>1210</v>
      </c>
      <c r="AT6" s="169">
        <f>'программа произв.'!Q5</f>
        <v>0</v>
      </c>
      <c r="AU6" s="170">
        <f t="shared" ref="AU6:AU25" si="13">AS6*AT6</f>
        <v>0</v>
      </c>
    </row>
    <row r="7" spans="1:47" x14ac:dyDescent="0.25">
      <c r="A7" s="23" t="s">
        <v>229</v>
      </c>
      <c r="B7" s="23"/>
      <c r="C7" s="24">
        <v>1000</v>
      </c>
      <c r="D7" s="167">
        <v>40</v>
      </c>
      <c r="E7" s="168">
        <v>40000</v>
      </c>
      <c r="F7" s="24">
        <f t="shared" ref="F7:F25" si="14">C7</f>
        <v>1000</v>
      </c>
      <c r="G7" s="167">
        <v>40</v>
      </c>
      <c r="H7" s="168">
        <f t="shared" si="0"/>
        <v>40000</v>
      </c>
      <c r="I7" s="24">
        <f t="shared" ref="I7:I24" si="15">C7</f>
        <v>1000</v>
      </c>
      <c r="J7">
        <v>40</v>
      </c>
      <c r="K7" s="168">
        <f t="shared" ref="K7:K25" si="16">I7*J7</f>
        <v>40000</v>
      </c>
      <c r="L7" s="24">
        <f t="shared" ref="L7:L25" si="17">C7</f>
        <v>1000</v>
      </c>
      <c r="M7" s="167">
        <v>40</v>
      </c>
      <c r="N7" s="168">
        <f t="shared" si="1"/>
        <v>40000</v>
      </c>
      <c r="O7" s="24">
        <f t="shared" ref="O7:O25" si="18">C7</f>
        <v>1000</v>
      </c>
      <c r="P7" s="167">
        <v>40</v>
      </c>
      <c r="Q7" s="168">
        <f t="shared" si="2"/>
        <v>40000</v>
      </c>
      <c r="R7" s="24">
        <f t="shared" ref="R7:R25" si="19">C7</f>
        <v>1000</v>
      </c>
      <c r="S7" s="167">
        <v>40</v>
      </c>
      <c r="T7" s="168">
        <f t="shared" si="3"/>
        <v>40000</v>
      </c>
      <c r="U7" s="24">
        <f t="shared" ref="U7:U15" si="20">C7</f>
        <v>1000</v>
      </c>
      <c r="V7" s="167">
        <v>40</v>
      </c>
      <c r="W7" s="168">
        <f t="shared" si="4"/>
        <v>40000</v>
      </c>
      <c r="X7" s="24">
        <f t="shared" ref="X7:X15" si="21">C7</f>
        <v>1000</v>
      </c>
      <c r="Y7" s="167">
        <v>40</v>
      </c>
      <c r="Z7" s="168">
        <f t="shared" si="5"/>
        <v>40000</v>
      </c>
      <c r="AA7" s="24">
        <f t="shared" ref="AA7:AA15" si="22">C7</f>
        <v>1000</v>
      </c>
      <c r="AB7" s="167">
        <v>40</v>
      </c>
      <c r="AC7" s="168">
        <f t="shared" si="6"/>
        <v>40000</v>
      </c>
      <c r="AD7" s="24"/>
      <c r="AE7" s="167"/>
      <c r="AF7" s="168">
        <f t="shared" si="7"/>
        <v>0</v>
      </c>
      <c r="AG7" s="24">
        <f t="shared" ref="AG7:AG25" si="23">C7</f>
        <v>1000</v>
      </c>
      <c r="AH7" s="167">
        <f>'программа произв.'!M6</f>
        <v>0</v>
      </c>
      <c r="AI7" s="168">
        <f t="shared" si="8"/>
        <v>0</v>
      </c>
      <c r="AJ7" s="24">
        <f t="shared" si="9"/>
        <v>1000</v>
      </c>
      <c r="AK7" s="167">
        <f>'программа произв.'!N6</f>
        <v>0</v>
      </c>
      <c r="AL7" s="168">
        <f t="shared" si="10"/>
        <v>0</v>
      </c>
      <c r="AM7" s="27">
        <f t="shared" ref="AM7:AM25" si="24">C7</f>
        <v>1000</v>
      </c>
      <c r="AN7" s="169">
        <f t="shared" ref="AN7:AN25" si="25">D7+G7+J7+M7+P7+S7+V7+Y7+AB7+AE7+AH7+AK7</f>
        <v>360</v>
      </c>
      <c r="AO7" s="170">
        <f t="shared" si="11"/>
        <v>360000</v>
      </c>
      <c r="AP7" s="27">
        <f t="shared" ref="AP7:AP25" si="26">AM7*1.1</f>
        <v>1100</v>
      </c>
      <c r="AQ7" s="169">
        <f>'программа произв.'!P6</f>
        <v>0</v>
      </c>
      <c r="AR7" s="170">
        <f t="shared" si="12"/>
        <v>0</v>
      </c>
      <c r="AS7" s="27">
        <f t="shared" ref="AS7:AS25" si="27">AP7*1.1</f>
        <v>1210</v>
      </c>
      <c r="AT7" s="169">
        <f>'программа произв.'!Q6</f>
        <v>0</v>
      </c>
      <c r="AU7" s="170">
        <f t="shared" si="13"/>
        <v>0</v>
      </c>
    </row>
    <row r="8" spans="1:47" x14ac:dyDescent="0.25">
      <c r="A8" s="23" t="s">
        <v>230</v>
      </c>
      <c r="B8" s="23"/>
      <c r="C8" s="24">
        <v>1000</v>
      </c>
      <c r="D8" s="167">
        <v>40</v>
      </c>
      <c r="E8" s="168">
        <f t="shared" ref="E8:E25" si="28">C8*D8</f>
        <v>40000</v>
      </c>
      <c r="F8" s="24">
        <f t="shared" si="14"/>
        <v>1000</v>
      </c>
      <c r="G8" s="167">
        <v>40</v>
      </c>
      <c r="H8" s="168">
        <f t="shared" si="0"/>
        <v>40000</v>
      </c>
      <c r="I8" s="24">
        <f t="shared" si="15"/>
        <v>1000</v>
      </c>
      <c r="J8">
        <v>40</v>
      </c>
      <c r="K8" s="168">
        <f t="shared" si="16"/>
        <v>40000</v>
      </c>
      <c r="L8" s="24">
        <f t="shared" si="17"/>
        <v>1000</v>
      </c>
      <c r="M8" s="167">
        <v>40</v>
      </c>
      <c r="N8" s="168">
        <f t="shared" si="1"/>
        <v>40000</v>
      </c>
      <c r="O8" s="24">
        <f t="shared" si="18"/>
        <v>1000</v>
      </c>
      <c r="P8" s="167">
        <v>40</v>
      </c>
      <c r="Q8" s="168">
        <f t="shared" si="2"/>
        <v>40000</v>
      </c>
      <c r="R8" s="24">
        <f t="shared" si="19"/>
        <v>1000</v>
      </c>
      <c r="S8" s="167">
        <v>40</v>
      </c>
      <c r="T8" s="168">
        <f t="shared" si="3"/>
        <v>40000</v>
      </c>
      <c r="U8" s="24">
        <f t="shared" si="20"/>
        <v>1000</v>
      </c>
      <c r="V8" s="167">
        <v>40</v>
      </c>
      <c r="W8" s="168">
        <f t="shared" si="4"/>
        <v>40000</v>
      </c>
      <c r="X8" s="24">
        <f t="shared" si="21"/>
        <v>1000</v>
      </c>
      <c r="Y8" s="167">
        <v>40</v>
      </c>
      <c r="Z8" s="168">
        <f t="shared" si="5"/>
        <v>40000</v>
      </c>
      <c r="AA8" s="24">
        <f t="shared" si="22"/>
        <v>1000</v>
      </c>
      <c r="AB8" s="167">
        <v>40</v>
      </c>
      <c r="AC8" s="168">
        <f t="shared" si="6"/>
        <v>40000</v>
      </c>
      <c r="AD8" s="24"/>
      <c r="AE8" s="167"/>
      <c r="AF8" s="168">
        <f t="shared" si="7"/>
        <v>0</v>
      </c>
      <c r="AG8" s="24">
        <f t="shared" si="23"/>
        <v>1000</v>
      </c>
      <c r="AH8" s="167">
        <f>'программа произв.'!M7</f>
        <v>0</v>
      </c>
      <c r="AI8" s="168">
        <f t="shared" si="8"/>
        <v>0</v>
      </c>
      <c r="AJ8" s="24">
        <f t="shared" si="9"/>
        <v>1000</v>
      </c>
      <c r="AK8" s="167">
        <f>'программа произв.'!N7</f>
        <v>0</v>
      </c>
      <c r="AL8" s="168">
        <f t="shared" si="10"/>
        <v>0</v>
      </c>
      <c r="AM8" s="27">
        <f t="shared" si="24"/>
        <v>1000</v>
      </c>
      <c r="AN8" s="169">
        <f t="shared" si="25"/>
        <v>360</v>
      </c>
      <c r="AO8" s="170">
        <f t="shared" si="11"/>
        <v>360000</v>
      </c>
      <c r="AP8" s="27">
        <f t="shared" si="26"/>
        <v>1100</v>
      </c>
      <c r="AQ8" s="169">
        <f>'программа произв.'!P7</f>
        <v>0</v>
      </c>
      <c r="AR8" s="170">
        <f t="shared" si="12"/>
        <v>0</v>
      </c>
      <c r="AS8" s="27">
        <f t="shared" si="27"/>
        <v>1210</v>
      </c>
      <c r="AT8" s="169">
        <f>'программа произв.'!Q7</f>
        <v>0</v>
      </c>
      <c r="AU8" s="170">
        <f t="shared" si="13"/>
        <v>0</v>
      </c>
    </row>
    <row r="9" spans="1:47" x14ac:dyDescent="0.25">
      <c r="A9" s="23" t="s">
        <v>231</v>
      </c>
      <c r="B9" s="23"/>
      <c r="C9" s="24">
        <v>1000</v>
      </c>
      <c r="D9" s="167">
        <v>40</v>
      </c>
      <c r="E9" s="168">
        <f t="shared" si="28"/>
        <v>40000</v>
      </c>
      <c r="F9" s="24">
        <f t="shared" si="14"/>
        <v>1000</v>
      </c>
      <c r="G9" s="167">
        <v>40</v>
      </c>
      <c r="H9" s="168">
        <f t="shared" si="0"/>
        <v>40000</v>
      </c>
      <c r="I9" s="24">
        <f t="shared" si="15"/>
        <v>1000</v>
      </c>
      <c r="J9">
        <v>40</v>
      </c>
      <c r="K9" s="168">
        <f t="shared" si="16"/>
        <v>40000</v>
      </c>
      <c r="L9" s="24">
        <f t="shared" si="17"/>
        <v>1000</v>
      </c>
      <c r="M9" s="167">
        <v>40</v>
      </c>
      <c r="N9" s="168">
        <f t="shared" si="1"/>
        <v>40000</v>
      </c>
      <c r="O9" s="24">
        <f t="shared" si="18"/>
        <v>1000</v>
      </c>
      <c r="P9" s="167">
        <v>40</v>
      </c>
      <c r="Q9" s="168">
        <f t="shared" si="2"/>
        <v>40000</v>
      </c>
      <c r="R9" s="24">
        <f t="shared" si="19"/>
        <v>1000</v>
      </c>
      <c r="S9" s="167">
        <v>40</v>
      </c>
      <c r="T9" s="168">
        <f t="shared" si="3"/>
        <v>40000</v>
      </c>
      <c r="U9" s="24">
        <f t="shared" si="20"/>
        <v>1000</v>
      </c>
      <c r="V9" s="167">
        <v>40</v>
      </c>
      <c r="W9" s="168">
        <f t="shared" si="4"/>
        <v>40000</v>
      </c>
      <c r="X9" s="24">
        <f t="shared" si="21"/>
        <v>1000</v>
      </c>
      <c r="Y9" s="167">
        <v>40</v>
      </c>
      <c r="Z9" s="168">
        <f t="shared" si="5"/>
        <v>40000</v>
      </c>
      <c r="AA9" s="24">
        <f t="shared" si="22"/>
        <v>1000</v>
      </c>
      <c r="AB9" s="167">
        <v>40</v>
      </c>
      <c r="AC9" s="168">
        <f t="shared" si="6"/>
        <v>40000</v>
      </c>
      <c r="AD9" s="24"/>
      <c r="AE9" s="167"/>
      <c r="AF9" s="168">
        <f t="shared" si="7"/>
        <v>0</v>
      </c>
      <c r="AG9" s="24">
        <f t="shared" si="23"/>
        <v>1000</v>
      </c>
      <c r="AH9" s="167">
        <f>'программа произв.'!M8</f>
        <v>0</v>
      </c>
      <c r="AI9" s="168">
        <f t="shared" si="8"/>
        <v>0</v>
      </c>
      <c r="AJ9" s="24">
        <f t="shared" si="9"/>
        <v>1000</v>
      </c>
      <c r="AK9" s="167">
        <f>'программа произв.'!N8</f>
        <v>0</v>
      </c>
      <c r="AL9" s="168">
        <f t="shared" si="10"/>
        <v>0</v>
      </c>
      <c r="AM9" s="27">
        <f t="shared" si="24"/>
        <v>1000</v>
      </c>
      <c r="AN9" s="169">
        <f t="shared" si="25"/>
        <v>360</v>
      </c>
      <c r="AO9" s="170">
        <f t="shared" si="11"/>
        <v>360000</v>
      </c>
      <c r="AP9" s="27">
        <f t="shared" si="26"/>
        <v>1100</v>
      </c>
      <c r="AQ9" s="169">
        <f>'программа произв.'!P8</f>
        <v>0</v>
      </c>
      <c r="AR9" s="170">
        <f t="shared" si="12"/>
        <v>0</v>
      </c>
      <c r="AS9" s="27">
        <f t="shared" si="27"/>
        <v>1210</v>
      </c>
      <c r="AT9" s="169">
        <f>'программа произв.'!Q8</f>
        <v>0</v>
      </c>
      <c r="AU9" s="170">
        <f t="shared" si="13"/>
        <v>0</v>
      </c>
    </row>
    <row r="10" spans="1:47" x14ac:dyDescent="0.25">
      <c r="A10" s="23" t="s">
        <v>232</v>
      </c>
      <c r="B10" s="23"/>
      <c r="C10" s="24">
        <v>1000</v>
      </c>
      <c r="D10" s="167">
        <v>40</v>
      </c>
      <c r="E10" s="168">
        <f t="shared" si="28"/>
        <v>40000</v>
      </c>
      <c r="F10" s="24">
        <f t="shared" si="14"/>
        <v>1000</v>
      </c>
      <c r="G10" s="167">
        <v>40</v>
      </c>
      <c r="H10" s="168">
        <f t="shared" si="0"/>
        <v>40000</v>
      </c>
      <c r="I10" s="24">
        <f t="shared" si="15"/>
        <v>1000</v>
      </c>
      <c r="J10">
        <v>40</v>
      </c>
      <c r="K10" s="168">
        <f t="shared" si="16"/>
        <v>40000</v>
      </c>
      <c r="L10" s="24">
        <f t="shared" si="17"/>
        <v>1000</v>
      </c>
      <c r="M10" s="167">
        <v>40</v>
      </c>
      <c r="N10" s="168">
        <f t="shared" si="1"/>
        <v>40000</v>
      </c>
      <c r="O10" s="24">
        <f t="shared" si="18"/>
        <v>1000</v>
      </c>
      <c r="P10" s="167">
        <v>40</v>
      </c>
      <c r="Q10" s="168">
        <f t="shared" si="2"/>
        <v>40000</v>
      </c>
      <c r="R10" s="24">
        <f t="shared" si="19"/>
        <v>1000</v>
      </c>
      <c r="S10" s="167">
        <v>40</v>
      </c>
      <c r="T10" s="168">
        <f t="shared" si="3"/>
        <v>40000</v>
      </c>
      <c r="U10" s="24">
        <f t="shared" si="20"/>
        <v>1000</v>
      </c>
      <c r="V10" s="167">
        <v>40</v>
      </c>
      <c r="W10" s="168">
        <f t="shared" si="4"/>
        <v>40000</v>
      </c>
      <c r="X10" s="24">
        <f t="shared" si="21"/>
        <v>1000</v>
      </c>
      <c r="Y10" s="167">
        <v>40</v>
      </c>
      <c r="Z10" s="168">
        <f t="shared" si="5"/>
        <v>40000</v>
      </c>
      <c r="AA10" s="24">
        <f t="shared" si="22"/>
        <v>1000</v>
      </c>
      <c r="AB10" s="167">
        <v>40</v>
      </c>
      <c r="AC10" s="168">
        <f t="shared" si="6"/>
        <v>40000</v>
      </c>
      <c r="AD10" s="24"/>
      <c r="AE10" s="167"/>
      <c r="AF10" s="168">
        <f t="shared" si="7"/>
        <v>0</v>
      </c>
      <c r="AG10" s="24">
        <f t="shared" si="23"/>
        <v>1000</v>
      </c>
      <c r="AH10" s="167">
        <f>'программа произв.'!M9</f>
        <v>0</v>
      </c>
      <c r="AI10" s="168">
        <f t="shared" si="8"/>
        <v>0</v>
      </c>
      <c r="AJ10" s="24">
        <f t="shared" si="9"/>
        <v>1000</v>
      </c>
      <c r="AK10" s="167">
        <f>'программа произв.'!N9</f>
        <v>0</v>
      </c>
      <c r="AL10" s="168">
        <f t="shared" si="10"/>
        <v>0</v>
      </c>
      <c r="AM10" s="27">
        <f t="shared" si="24"/>
        <v>1000</v>
      </c>
      <c r="AN10" s="169">
        <f t="shared" si="25"/>
        <v>360</v>
      </c>
      <c r="AO10" s="170">
        <f t="shared" si="11"/>
        <v>360000</v>
      </c>
      <c r="AP10" s="27">
        <f t="shared" si="26"/>
        <v>1100</v>
      </c>
      <c r="AQ10" s="169">
        <f>'программа произв.'!P9</f>
        <v>0</v>
      </c>
      <c r="AR10" s="170">
        <f t="shared" si="12"/>
        <v>0</v>
      </c>
      <c r="AS10" s="27">
        <f t="shared" si="27"/>
        <v>1210</v>
      </c>
      <c r="AT10" s="169">
        <f>'программа произв.'!Q9</f>
        <v>0</v>
      </c>
      <c r="AU10" s="170">
        <f t="shared" si="13"/>
        <v>0</v>
      </c>
    </row>
    <row r="11" spans="1:47" x14ac:dyDescent="0.25">
      <c r="A11" s="23" t="s">
        <v>233</v>
      </c>
      <c r="B11" s="23"/>
      <c r="C11" s="24">
        <v>1000</v>
      </c>
      <c r="D11" s="167">
        <v>40</v>
      </c>
      <c r="E11" s="168">
        <f t="shared" si="28"/>
        <v>40000</v>
      </c>
      <c r="F11" s="24">
        <v>1000</v>
      </c>
      <c r="G11" s="167">
        <v>40</v>
      </c>
      <c r="H11" s="168">
        <f t="shared" si="0"/>
        <v>40000</v>
      </c>
      <c r="I11" s="24">
        <f t="shared" si="15"/>
        <v>1000</v>
      </c>
      <c r="J11">
        <v>40</v>
      </c>
      <c r="K11" s="168">
        <f t="shared" si="16"/>
        <v>40000</v>
      </c>
      <c r="L11" s="24">
        <f t="shared" si="17"/>
        <v>1000</v>
      </c>
      <c r="M11" s="167">
        <v>40</v>
      </c>
      <c r="N11" s="168">
        <f t="shared" si="1"/>
        <v>40000</v>
      </c>
      <c r="O11" s="24">
        <f t="shared" si="18"/>
        <v>1000</v>
      </c>
      <c r="P11" s="167">
        <v>40</v>
      </c>
      <c r="Q11" s="168">
        <f t="shared" si="2"/>
        <v>40000</v>
      </c>
      <c r="R11" s="24">
        <f t="shared" si="19"/>
        <v>1000</v>
      </c>
      <c r="S11" s="167">
        <v>40</v>
      </c>
      <c r="T11" s="168">
        <f t="shared" si="3"/>
        <v>40000</v>
      </c>
      <c r="U11" s="24">
        <f t="shared" si="20"/>
        <v>1000</v>
      </c>
      <c r="V11" s="167">
        <v>40</v>
      </c>
      <c r="W11" s="168">
        <f t="shared" si="4"/>
        <v>40000</v>
      </c>
      <c r="X11" s="24">
        <f t="shared" si="21"/>
        <v>1000</v>
      </c>
      <c r="Y11" s="167">
        <v>40</v>
      </c>
      <c r="Z11" s="168">
        <f t="shared" si="5"/>
        <v>40000</v>
      </c>
      <c r="AA11" s="24">
        <f t="shared" si="22"/>
        <v>1000</v>
      </c>
      <c r="AB11" s="167">
        <v>40</v>
      </c>
      <c r="AC11" s="168">
        <f t="shared" si="6"/>
        <v>40000</v>
      </c>
      <c r="AD11" s="24"/>
      <c r="AE11" s="167"/>
      <c r="AF11" s="168">
        <f t="shared" si="7"/>
        <v>0</v>
      </c>
      <c r="AG11" s="24">
        <f t="shared" si="23"/>
        <v>1000</v>
      </c>
      <c r="AH11" s="167">
        <f>'программа произв.'!M10</f>
        <v>0</v>
      </c>
      <c r="AI11" s="168">
        <f t="shared" si="8"/>
        <v>0</v>
      </c>
      <c r="AJ11" s="24">
        <f t="shared" si="9"/>
        <v>1000</v>
      </c>
      <c r="AK11" s="167">
        <f>'программа произв.'!N10</f>
        <v>0</v>
      </c>
      <c r="AL11" s="168">
        <f t="shared" si="10"/>
        <v>0</v>
      </c>
      <c r="AM11" s="27">
        <f t="shared" si="24"/>
        <v>1000</v>
      </c>
      <c r="AN11" s="169">
        <f t="shared" si="25"/>
        <v>360</v>
      </c>
      <c r="AO11" s="170">
        <f t="shared" si="11"/>
        <v>360000</v>
      </c>
      <c r="AP11" s="27">
        <f t="shared" si="26"/>
        <v>1100</v>
      </c>
      <c r="AQ11" s="169">
        <f>'программа произв.'!P10</f>
        <v>0</v>
      </c>
      <c r="AR11" s="170">
        <f t="shared" si="12"/>
        <v>0</v>
      </c>
      <c r="AS11" s="27">
        <f t="shared" si="27"/>
        <v>1210</v>
      </c>
      <c r="AT11" s="169">
        <f>'программа произв.'!Q10</f>
        <v>0</v>
      </c>
      <c r="AU11" s="170">
        <f t="shared" si="13"/>
        <v>0</v>
      </c>
    </row>
    <row r="12" spans="1:47" x14ac:dyDescent="0.25">
      <c r="A12" s="23" t="s">
        <v>234</v>
      </c>
      <c r="B12" s="23"/>
      <c r="C12" s="24">
        <v>1000</v>
      </c>
      <c r="D12" s="167">
        <v>40</v>
      </c>
      <c r="E12" s="168">
        <f t="shared" si="28"/>
        <v>40000</v>
      </c>
      <c r="F12" s="24">
        <v>1000</v>
      </c>
      <c r="G12" s="167">
        <v>40</v>
      </c>
      <c r="H12" s="168">
        <f t="shared" si="0"/>
        <v>40000</v>
      </c>
      <c r="I12" s="24">
        <f t="shared" si="15"/>
        <v>1000</v>
      </c>
      <c r="J12">
        <v>40</v>
      </c>
      <c r="K12" s="168">
        <f t="shared" si="16"/>
        <v>40000</v>
      </c>
      <c r="L12" s="24">
        <f t="shared" si="17"/>
        <v>1000</v>
      </c>
      <c r="M12" s="167">
        <v>40</v>
      </c>
      <c r="N12" s="168">
        <f t="shared" si="1"/>
        <v>40000</v>
      </c>
      <c r="O12" s="24">
        <f t="shared" si="18"/>
        <v>1000</v>
      </c>
      <c r="P12" s="167">
        <v>40</v>
      </c>
      <c r="Q12" s="168">
        <f t="shared" si="2"/>
        <v>40000</v>
      </c>
      <c r="R12" s="24">
        <f t="shared" si="19"/>
        <v>1000</v>
      </c>
      <c r="S12" s="167">
        <v>40</v>
      </c>
      <c r="T12" s="168">
        <f t="shared" si="3"/>
        <v>40000</v>
      </c>
      <c r="U12" s="24">
        <f t="shared" si="20"/>
        <v>1000</v>
      </c>
      <c r="V12" s="167">
        <v>40</v>
      </c>
      <c r="W12" s="168">
        <f t="shared" si="4"/>
        <v>40000</v>
      </c>
      <c r="X12" s="24">
        <f t="shared" si="21"/>
        <v>1000</v>
      </c>
      <c r="Y12" s="167">
        <v>40</v>
      </c>
      <c r="Z12" s="168">
        <f t="shared" si="5"/>
        <v>40000</v>
      </c>
      <c r="AA12" s="24">
        <f t="shared" si="22"/>
        <v>1000</v>
      </c>
      <c r="AB12" s="167">
        <v>40</v>
      </c>
      <c r="AC12" s="168">
        <f t="shared" si="6"/>
        <v>40000</v>
      </c>
      <c r="AD12" s="24"/>
      <c r="AE12" s="167"/>
      <c r="AF12" s="168">
        <f t="shared" si="7"/>
        <v>0</v>
      </c>
      <c r="AG12" s="24">
        <f t="shared" si="23"/>
        <v>1000</v>
      </c>
      <c r="AH12" s="167">
        <f>'программа произв.'!M11</f>
        <v>0</v>
      </c>
      <c r="AI12" s="168">
        <f t="shared" si="8"/>
        <v>0</v>
      </c>
      <c r="AJ12" s="24">
        <f t="shared" si="9"/>
        <v>1000</v>
      </c>
      <c r="AK12" s="167">
        <f>'программа произв.'!N11</f>
        <v>0</v>
      </c>
      <c r="AL12" s="168">
        <f t="shared" si="10"/>
        <v>0</v>
      </c>
      <c r="AM12" s="27">
        <f t="shared" si="24"/>
        <v>1000</v>
      </c>
      <c r="AN12" s="169">
        <f t="shared" si="25"/>
        <v>360</v>
      </c>
      <c r="AO12" s="170">
        <f t="shared" si="11"/>
        <v>360000</v>
      </c>
      <c r="AP12" s="27">
        <f t="shared" si="26"/>
        <v>1100</v>
      </c>
      <c r="AQ12" s="169">
        <f>'программа произв.'!P11</f>
        <v>0</v>
      </c>
      <c r="AR12" s="170">
        <f t="shared" si="12"/>
        <v>0</v>
      </c>
      <c r="AS12" s="27">
        <f t="shared" si="27"/>
        <v>1210</v>
      </c>
      <c r="AT12" s="169">
        <f>'программа произв.'!Q11</f>
        <v>0</v>
      </c>
      <c r="AU12" s="170">
        <f t="shared" si="13"/>
        <v>0</v>
      </c>
    </row>
    <row r="13" spans="1:47" x14ac:dyDescent="0.25">
      <c r="A13" s="23" t="s">
        <v>235</v>
      </c>
      <c r="B13" s="23"/>
      <c r="C13" s="24">
        <v>1000</v>
      </c>
      <c r="D13" s="167">
        <v>40</v>
      </c>
      <c r="E13" s="168">
        <f t="shared" si="28"/>
        <v>40000</v>
      </c>
      <c r="F13" s="24">
        <v>1000</v>
      </c>
      <c r="G13" s="167">
        <v>40</v>
      </c>
      <c r="H13" s="168">
        <f t="shared" si="0"/>
        <v>40000</v>
      </c>
      <c r="I13" s="24">
        <f t="shared" si="15"/>
        <v>1000</v>
      </c>
      <c r="J13">
        <v>40</v>
      </c>
      <c r="K13" s="168">
        <f t="shared" si="16"/>
        <v>40000</v>
      </c>
      <c r="L13" s="24">
        <f t="shared" si="17"/>
        <v>1000</v>
      </c>
      <c r="M13" s="167">
        <v>40</v>
      </c>
      <c r="N13" s="168">
        <f t="shared" si="1"/>
        <v>40000</v>
      </c>
      <c r="O13" s="24">
        <f t="shared" si="18"/>
        <v>1000</v>
      </c>
      <c r="P13" s="167">
        <v>40</v>
      </c>
      <c r="Q13" s="168">
        <f t="shared" si="2"/>
        <v>40000</v>
      </c>
      <c r="R13" s="24">
        <f t="shared" si="19"/>
        <v>1000</v>
      </c>
      <c r="S13" s="167">
        <v>40</v>
      </c>
      <c r="T13" s="168">
        <f t="shared" si="3"/>
        <v>40000</v>
      </c>
      <c r="U13" s="24">
        <f t="shared" si="20"/>
        <v>1000</v>
      </c>
      <c r="V13" s="167">
        <v>40</v>
      </c>
      <c r="W13" s="168">
        <f t="shared" si="4"/>
        <v>40000</v>
      </c>
      <c r="X13" s="24">
        <f t="shared" si="21"/>
        <v>1000</v>
      </c>
      <c r="Y13" s="167">
        <v>40</v>
      </c>
      <c r="Z13" s="168">
        <f t="shared" si="5"/>
        <v>40000</v>
      </c>
      <c r="AA13" s="24">
        <f t="shared" si="22"/>
        <v>1000</v>
      </c>
      <c r="AB13" s="167">
        <v>40</v>
      </c>
      <c r="AC13" s="168">
        <f t="shared" si="6"/>
        <v>40000</v>
      </c>
      <c r="AD13" s="24"/>
      <c r="AE13" s="167"/>
      <c r="AF13" s="168">
        <f t="shared" si="7"/>
        <v>0</v>
      </c>
      <c r="AG13" s="24">
        <f t="shared" si="23"/>
        <v>1000</v>
      </c>
      <c r="AH13" s="167">
        <f>'программа произв.'!M12</f>
        <v>0</v>
      </c>
      <c r="AI13" s="168">
        <f t="shared" si="8"/>
        <v>0</v>
      </c>
      <c r="AJ13" s="24">
        <f t="shared" si="9"/>
        <v>1000</v>
      </c>
      <c r="AK13" s="167">
        <f>'программа произв.'!N12</f>
        <v>0</v>
      </c>
      <c r="AL13" s="168">
        <f t="shared" si="10"/>
        <v>0</v>
      </c>
      <c r="AM13" s="27">
        <f t="shared" si="24"/>
        <v>1000</v>
      </c>
      <c r="AN13" s="169">
        <f t="shared" si="25"/>
        <v>360</v>
      </c>
      <c r="AO13" s="170">
        <f t="shared" si="11"/>
        <v>360000</v>
      </c>
      <c r="AP13" s="27">
        <f t="shared" si="26"/>
        <v>1100</v>
      </c>
      <c r="AQ13" s="169">
        <f>'программа произв.'!P12</f>
        <v>0</v>
      </c>
      <c r="AR13" s="170">
        <f t="shared" si="12"/>
        <v>0</v>
      </c>
      <c r="AS13" s="27">
        <f t="shared" si="27"/>
        <v>1210</v>
      </c>
      <c r="AT13" s="169">
        <f>'программа произв.'!Q12</f>
        <v>0</v>
      </c>
      <c r="AU13" s="170">
        <f t="shared" si="13"/>
        <v>0</v>
      </c>
    </row>
    <row r="14" spans="1:47" x14ac:dyDescent="0.25">
      <c r="A14" s="23" t="s">
        <v>236</v>
      </c>
      <c r="B14" s="23"/>
      <c r="C14" s="24">
        <v>1000</v>
      </c>
      <c r="D14" s="167">
        <v>40</v>
      </c>
      <c r="E14" s="168">
        <f t="shared" si="28"/>
        <v>40000</v>
      </c>
      <c r="F14" s="24">
        <v>1000</v>
      </c>
      <c r="G14" s="167">
        <v>40</v>
      </c>
      <c r="H14" s="168">
        <f t="shared" si="0"/>
        <v>40000</v>
      </c>
      <c r="I14" s="24">
        <f t="shared" si="15"/>
        <v>1000</v>
      </c>
      <c r="J14">
        <v>40</v>
      </c>
      <c r="K14" s="168">
        <f t="shared" si="16"/>
        <v>40000</v>
      </c>
      <c r="L14" s="24">
        <f t="shared" si="17"/>
        <v>1000</v>
      </c>
      <c r="M14" s="167">
        <v>40</v>
      </c>
      <c r="N14" s="168">
        <f t="shared" si="1"/>
        <v>40000</v>
      </c>
      <c r="O14" s="24">
        <f t="shared" si="18"/>
        <v>1000</v>
      </c>
      <c r="P14" s="167">
        <v>40</v>
      </c>
      <c r="Q14" s="168">
        <f t="shared" si="2"/>
        <v>40000</v>
      </c>
      <c r="R14" s="24">
        <f t="shared" si="19"/>
        <v>1000</v>
      </c>
      <c r="S14" s="167">
        <v>40</v>
      </c>
      <c r="T14" s="168">
        <f t="shared" si="3"/>
        <v>40000</v>
      </c>
      <c r="U14" s="24">
        <f t="shared" si="20"/>
        <v>1000</v>
      </c>
      <c r="V14" s="167">
        <v>40</v>
      </c>
      <c r="W14" s="168">
        <f t="shared" si="4"/>
        <v>40000</v>
      </c>
      <c r="X14" s="24">
        <f t="shared" si="21"/>
        <v>1000</v>
      </c>
      <c r="Y14" s="167">
        <v>40</v>
      </c>
      <c r="Z14" s="168">
        <f t="shared" si="5"/>
        <v>40000</v>
      </c>
      <c r="AA14" s="24">
        <f t="shared" si="22"/>
        <v>1000</v>
      </c>
      <c r="AB14" s="167">
        <v>40</v>
      </c>
      <c r="AC14" s="168">
        <f t="shared" si="6"/>
        <v>40000</v>
      </c>
      <c r="AD14" s="24"/>
      <c r="AE14" s="167"/>
      <c r="AF14" s="168">
        <f t="shared" si="7"/>
        <v>0</v>
      </c>
      <c r="AG14" s="24">
        <f t="shared" si="23"/>
        <v>1000</v>
      </c>
      <c r="AH14" s="167">
        <f>'программа произв.'!M13</f>
        <v>0</v>
      </c>
      <c r="AI14" s="168">
        <f t="shared" si="8"/>
        <v>0</v>
      </c>
      <c r="AJ14" s="24">
        <f t="shared" si="9"/>
        <v>1000</v>
      </c>
      <c r="AK14" s="167">
        <f>'программа произв.'!N13</f>
        <v>0</v>
      </c>
      <c r="AL14" s="168">
        <f t="shared" si="10"/>
        <v>0</v>
      </c>
      <c r="AM14" s="27">
        <f t="shared" si="24"/>
        <v>1000</v>
      </c>
      <c r="AN14" s="169">
        <f t="shared" si="25"/>
        <v>360</v>
      </c>
      <c r="AO14" s="170">
        <f t="shared" si="11"/>
        <v>360000</v>
      </c>
      <c r="AP14" s="27">
        <f t="shared" si="26"/>
        <v>1100</v>
      </c>
      <c r="AQ14" s="169">
        <f>'программа произв.'!P13</f>
        <v>0</v>
      </c>
      <c r="AR14" s="170">
        <f t="shared" si="12"/>
        <v>0</v>
      </c>
      <c r="AS14" s="27">
        <f t="shared" si="27"/>
        <v>1210</v>
      </c>
      <c r="AT14" s="169">
        <f>'программа произв.'!Q13</f>
        <v>0</v>
      </c>
      <c r="AU14" s="170">
        <f t="shared" si="13"/>
        <v>0</v>
      </c>
    </row>
    <row r="15" spans="1:47" x14ac:dyDescent="0.25">
      <c r="A15" s="23" t="s">
        <v>237</v>
      </c>
      <c r="B15" s="23"/>
      <c r="C15" s="24">
        <v>1000</v>
      </c>
      <c r="D15" s="167">
        <v>40</v>
      </c>
      <c r="E15" s="168">
        <f t="shared" si="28"/>
        <v>40000</v>
      </c>
      <c r="F15" s="24">
        <v>1000</v>
      </c>
      <c r="G15" s="167">
        <v>40</v>
      </c>
      <c r="H15" s="168">
        <f t="shared" si="0"/>
        <v>40000</v>
      </c>
      <c r="I15" s="24">
        <f t="shared" si="15"/>
        <v>1000</v>
      </c>
      <c r="J15">
        <v>40</v>
      </c>
      <c r="K15" s="168">
        <f t="shared" si="16"/>
        <v>40000</v>
      </c>
      <c r="L15" s="24">
        <f t="shared" si="17"/>
        <v>1000</v>
      </c>
      <c r="M15" s="167">
        <v>40</v>
      </c>
      <c r="N15" s="168">
        <f t="shared" si="1"/>
        <v>40000</v>
      </c>
      <c r="O15" s="24">
        <f t="shared" si="18"/>
        <v>1000</v>
      </c>
      <c r="P15" s="167">
        <v>40</v>
      </c>
      <c r="Q15" s="168">
        <f t="shared" si="2"/>
        <v>40000</v>
      </c>
      <c r="R15" s="24">
        <f t="shared" si="19"/>
        <v>1000</v>
      </c>
      <c r="S15" s="167">
        <v>40</v>
      </c>
      <c r="T15" s="168">
        <f t="shared" si="3"/>
        <v>40000</v>
      </c>
      <c r="U15" s="24">
        <f t="shared" si="20"/>
        <v>1000</v>
      </c>
      <c r="V15" s="167">
        <v>40</v>
      </c>
      <c r="W15" s="168">
        <f t="shared" si="4"/>
        <v>40000</v>
      </c>
      <c r="X15" s="24">
        <f t="shared" si="21"/>
        <v>1000</v>
      </c>
      <c r="Y15" s="167">
        <v>40</v>
      </c>
      <c r="Z15" s="168">
        <f t="shared" si="5"/>
        <v>40000</v>
      </c>
      <c r="AA15" s="24">
        <f t="shared" si="22"/>
        <v>1000</v>
      </c>
      <c r="AB15" s="167">
        <v>40</v>
      </c>
      <c r="AC15" s="168">
        <f t="shared" si="6"/>
        <v>40000</v>
      </c>
      <c r="AD15" s="24"/>
      <c r="AE15" s="167"/>
      <c r="AF15" s="168">
        <f t="shared" si="7"/>
        <v>0</v>
      </c>
      <c r="AG15" s="24">
        <f t="shared" si="23"/>
        <v>1000</v>
      </c>
      <c r="AH15" s="167">
        <f>'программа произв.'!M14</f>
        <v>0</v>
      </c>
      <c r="AI15" s="168">
        <f t="shared" si="8"/>
        <v>0</v>
      </c>
      <c r="AJ15" s="24">
        <f t="shared" si="9"/>
        <v>1000</v>
      </c>
      <c r="AK15" s="167">
        <f>'программа произв.'!N14</f>
        <v>0</v>
      </c>
      <c r="AL15" s="168">
        <f t="shared" si="10"/>
        <v>0</v>
      </c>
      <c r="AM15" s="27">
        <f t="shared" si="24"/>
        <v>1000</v>
      </c>
      <c r="AN15" s="169">
        <f t="shared" si="25"/>
        <v>360</v>
      </c>
      <c r="AO15" s="170">
        <f t="shared" si="11"/>
        <v>360000</v>
      </c>
      <c r="AP15" s="27">
        <f t="shared" si="26"/>
        <v>1100</v>
      </c>
      <c r="AQ15" s="169">
        <f>'программа произв.'!P14</f>
        <v>0</v>
      </c>
      <c r="AR15" s="170">
        <f t="shared" si="12"/>
        <v>0</v>
      </c>
      <c r="AS15" s="27">
        <f t="shared" si="27"/>
        <v>1210</v>
      </c>
      <c r="AT15" s="169">
        <f>'программа произв.'!Q14</f>
        <v>0</v>
      </c>
      <c r="AU15" s="170">
        <f t="shared" si="13"/>
        <v>0</v>
      </c>
    </row>
    <row r="16" spans="1:47" x14ac:dyDescent="0.25">
      <c r="A16" s="23" t="s">
        <v>238</v>
      </c>
      <c r="B16" s="23"/>
      <c r="C16" s="24"/>
      <c r="D16" s="167"/>
      <c r="E16" s="168"/>
      <c r="F16" s="24"/>
      <c r="G16" s="167"/>
      <c r="H16" s="168"/>
      <c r="I16" s="24">
        <v>1000</v>
      </c>
      <c r="J16">
        <v>40</v>
      </c>
      <c r="K16" s="168">
        <f t="shared" si="16"/>
        <v>40000</v>
      </c>
      <c r="L16" s="24">
        <v>1000</v>
      </c>
      <c r="M16" s="167">
        <v>40</v>
      </c>
      <c r="N16" s="168">
        <v>40000</v>
      </c>
      <c r="O16" s="24">
        <v>1000</v>
      </c>
      <c r="P16" s="167">
        <v>40</v>
      </c>
      <c r="Q16" s="168">
        <f t="shared" si="2"/>
        <v>40000</v>
      </c>
      <c r="R16" s="24">
        <v>1000</v>
      </c>
      <c r="S16" s="167">
        <v>40</v>
      </c>
      <c r="T16" s="168">
        <f t="shared" si="3"/>
        <v>40000</v>
      </c>
      <c r="U16" s="24">
        <v>1000</v>
      </c>
      <c r="V16" s="167">
        <v>40</v>
      </c>
      <c r="W16" s="168">
        <v>40000</v>
      </c>
      <c r="X16" s="24">
        <v>1000</v>
      </c>
      <c r="Y16" s="167">
        <v>40</v>
      </c>
      <c r="Z16" s="168">
        <f t="shared" si="5"/>
        <v>40000</v>
      </c>
      <c r="AA16" s="24">
        <v>1000</v>
      </c>
      <c r="AB16" s="167">
        <v>40</v>
      </c>
      <c r="AC16" s="168">
        <f t="shared" si="6"/>
        <v>40000</v>
      </c>
      <c r="AD16" s="24"/>
      <c r="AE16" s="167"/>
      <c r="AF16" s="168"/>
      <c r="AG16" s="24"/>
      <c r="AH16" s="167"/>
      <c r="AI16" s="168"/>
      <c r="AJ16" s="24"/>
      <c r="AK16" s="167"/>
      <c r="AL16" s="168"/>
      <c r="AM16" s="27"/>
      <c r="AN16" s="169"/>
      <c r="AO16" s="170"/>
      <c r="AP16" s="27"/>
      <c r="AQ16" s="169"/>
      <c r="AR16" s="170"/>
      <c r="AS16" s="27"/>
      <c r="AT16" s="169"/>
      <c r="AU16" s="170"/>
    </row>
    <row r="17" spans="1:47" x14ac:dyDescent="0.25">
      <c r="A17" s="23" t="s">
        <v>239</v>
      </c>
      <c r="B17" s="23"/>
      <c r="C17" s="24"/>
      <c r="D17" s="167"/>
      <c r="E17" s="168"/>
      <c r="F17" s="24"/>
      <c r="G17" s="167"/>
      <c r="H17" s="168"/>
      <c r="I17" s="24">
        <v>1000</v>
      </c>
      <c r="J17">
        <v>40</v>
      </c>
      <c r="K17" s="168">
        <f t="shared" si="16"/>
        <v>40000</v>
      </c>
      <c r="L17" s="24">
        <v>1000</v>
      </c>
      <c r="M17" s="167">
        <v>40</v>
      </c>
      <c r="N17" s="168">
        <v>40000</v>
      </c>
      <c r="O17" s="24">
        <v>1000</v>
      </c>
      <c r="P17" s="167">
        <v>40</v>
      </c>
      <c r="Q17" s="168">
        <f t="shared" si="2"/>
        <v>40000</v>
      </c>
      <c r="R17" s="24">
        <v>1000</v>
      </c>
      <c r="S17" s="167">
        <v>40</v>
      </c>
      <c r="T17" s="168">
        <f t="shared" si="3"/>
        <v>40000</v>
      </c>
      <c r="U17" s="24">
        <v>1000</v>
      </c>
      <c r="V17" s="167">
        <v>40</v>
      </c>
      <c r="W17" s="168">
        <v>40000</v>
      </c>
      <c r="X17" s="24">
        <v>1000</v>
      </c>
      <c r="Y17" s="167">
        <v>40</v>
      </c>
      <c r="Z17" s="168">
        <f t="shared" si="5"/>
        <v>40000</v>
      </c>
      <c r="AA17" s="24">
        <v>1000</v>
      </c>
      <c r="AB17" s="167">
        <v>40</v>
      </c>
      <c r="AC17" s="168">
        <f t="shared" si="6"/>
        <v>40000</v>
      </c>
      <c r="AD17" s="24"/>
      <c r="AE17" s="167"/>
      <c r="AF17" s="168"/>
      <c r="AG17" s="24"/>
      <c r="AH17" s="167"/>
      <c r="AI17" s="168"/>
      <c r="AJ17" s="24"/>
      <c r="AK17" s="167"/>
      <c r="AL17" s="168"/>
      <c r="AM17" s="27"/>
      <c r="AN17" s="169"/>
      <c r="AO17" s="170"/>
      <c r="AP17" s="27"/>
      <c r="AQ17" s="169"/>
      <c r="AR17" s="170"/>
      <c r="AS17" s="27"/>
      <c r="AT17" s="169"/>
      <c r="AU17" s="170"/>
    </row>
    <row r="18" spans="1:47" x14ac:dyDescent="0.25">
      <c r="A18" s="23" t="s">
        <v>243</v>
      </c>
      <c r="B18" s="23"/>
      <c r="C18" s="24"/>
      <c r="D18" s="167"/>
      <c r="E18" s="168"/>
      <c r="F18" s="24"/>
      <c r="G18" s="167"/>
      <c r="H18" s="168"/>
      <c r="I18" s="24">
        <v>1000</v>
      </c>
      <c r="J18">
        <v>40</v>
      </c>
      <c r="K18" s="168">
        <f t="shared" si="16"/>
        <v>40000</v>
      </c>
      <c r="L18" s="24">
        <v>1000</v>
      </c>
      <c r="M18" s="167">
        <v>40</v>
      </c>
      <c r="N18" s="168">
        <v>40000</v>
      </c>
      <c r="O18" s="24">
        <v>1000</v>
      </c>
      <c r="P18" s="167">
        <v>40</v>
      </c>
      <c r="Q18" s="168">
        <f t="shared" si="2"/>
        <v>40000</v>
      </c>
      <c r="R18" s="24">
        <v>1000</v>
      </c>
      <c r="S18" s="167">
        <v>40</v>
      </c>
      <c r="T18" s="168">
        <f t="shared" si="3"/>
        <v>40000</v>
      </c>
      <c r="U18" s="24">
        <v>1000</v>
      </c>
      <c r="V18" s="167">
        <v>40</v>
      </c>
      <c r="W18" s="168">
        <v>40000</v>
      </c>
      <c r="X18" s="24">
        <v>1000</v>
      </c>
      <c r="Y18" s="167">
        <v>40</v>
      </c>
      <c r="Z18" s="168">
        <f t="shared" si="5"/>
        <v>40000</v>
      </c>
      <c r="AA18" s="24">
        <v>1000</v>
      </c>
      <c r="AB18" s="167">
        <v>40</v>
      </c>
      <c r="AC18" s="168">
        <f t="shared" si="6"/>
        <v>40000</v>
      </c>
      <c r="AD18" s="24"/>
      <c r="AE18" s="167"/>
      <c r="AF18" s="168"/>
      <c r="AG18" s="24"/>
      <c r="AH18" s="167"/>
      <c r="AI18" s="168"/>
      <c r="AJ18" s="24"/>
      <c r="AK18" s="167"/>
      <c r="AL18" s="168"/>
      <c r="AM18" s="27"/>
      <c r="AN18" s="169"/>
      <c r="AO18" s="170"/>
      <c r="AP18" s="27"/>
      <c r="AQ18" s="169"/>
      <c r="AR18" s="170"/>
      <c r="AS18" s="27"/>
      <c r="AT18" s="169"/>
      <c r="AU18" s="170"/>
    </row>
    <row r="19" spans="1:47" x14ac:dyDescent="0.25">
      <c r="A19" s="23" t="s">
        <v>244</v>
      </c>
      <c r="B19" s="23"/>
      <c r="C19" s="24"/>
      <c r="D19" s="167"/>
      <c r="E19" s="168">
        <f t="shared" si="28"/>
        <v>0</v>
      </c>
      <c r="F19" s="24">
        <f t="shared" si="14"/>
        <v>0</v>
      </c>
      <c r="G19" s="167">
        <f>'программа произв.'!D15</f>
        <v>0</v>
      </c>
      <c r="H19" s="168">
        <f t="shared" si="0"/>
        <v>0</v>
      </c>
      <c r="I19" s="24">
        <v>1000</v>
      </c>
      <c r="J19">
        <v>40</v>
      </c>
      <c r="K19" s="168">
        <f t="shared" si="16"/>
        <v>40000</v>
      </c>
      <c r="L19" s="24">
        <v>1000</v>
      </c>
      <c r="M19" s="167">
        <v>40</v>
      </c>
      <c r="N19" s="168">
        <v>40000</v>
      </c>
      <c r="O19" s="24">
        <v>1000</v>
      </c>
      <c r="P19" s="167">
        <v>40</v>
      </c>
      <c r="Q19" s="168">
        <f t="shared" si="2"/>
        <v>40000</v>
      </c>
      <c r="R19" s="24">
        <v>1000</v>
      </c>
      <c r="S19" s="167">
        <v>40</v>
      </c>
      <c r="T19" s="168">
        <f t="shared" si="3"/>
        <v>40000</v>
      </c>
      <c r="U19" s="24">
        <v>1000</v>
      </c>
      <c r="V19" s="167">
        <v>40</v>
      </c>
      <c r="W19" s="168">
        <v>40000</v>
      </c>
      <c r="X19" s="24">
        <v>1000</v>
      </c>
      <c r="Y19" s="167">
        <v>40</v>
      </c>
      <c r="Z19" s="168">
        <f t="shared" si="5"/>
        <v>40000</v>
      </c>
      <c r="AA19" s="24">
        <v>1000</v>
      </c>
      <c r="AB19" s="167">
        <v>40</v>
      </c>
      <c r="AC19" s="168">
        <f t="shared" si="6"/>
        <v>40000</v>
      </c>
      <c r="AD19" s="24">
        <f t="shared" ref="AD19:AD25" si="29">C19</f>
        <v>0</v>
      </c>
      <c r="AE19" s="167">
        <f>'программа произв.'!L15</f>
        <v>0</v>
      </c>
      <c r="AF19" s="168">
        <f t="shared" si="7"/>
        <v>0</v>
      </c>
      <c r="AG19" s="24">
        <f t="shared" si="23"/>
        <v>0</v>
      </c>
      <c r="AH19" s="167">
        <f>'программа произв.'!M15</f>
        <v>0</v>
      </c>
      <c r="AI19" s="168">
        <f t="shared" si="8"/>
        <v>0</v>
      </c>
      <c r="AJ19" s="24">
        <f t="shared" si="9"/>
        <v>0</v>
      </c>
      <c r="AK19" s="167">
        <f>'программа произв.'!N15</f>
        <v>0</v>
      </c>
      <c r="AL19" s="168">
        <f t="shared" si="10"/>
        <v>0</v>
      </c>
      <c r="AM19" s="27">
        <f t="shared" si="24"/>
        <v>0</v>
      </c>
      <c r="AN19" s="169">
        <f t="shared" si="25"/>
        <v>280</v>
      </c>
      <c r="AO19" s="170">
        <f t="shared" si="11"/>
        <v>0</v>
      </c>
      <c r="AP19" s="27">
        <f t="shared" si="26"/>
        <v>0</v>
      </c>
      <c r="AQ19" s="169">
        <f>'программа произв.'!P15</f>
        <v>0</v>
      </c>
      <c r="AR19" s="170">
        <f t="shared" si="12"/>
        <v>0</v>
      </c>
      <c r="AS19" s="27">
        <f t="shared" si="27"/>
        <v>0</v>
      </c>
      <c r="AT19" s="169">
        <f>'программа произв.'!Q15</f>
        <v>0</v>
      </c>
      <c r="AU19" s="170">
        <f t="shared" si="13"/>
        <v>0</v>
      </c>
    </row>
    <row r="20" spans="1:47" x14ac:dyDescent="0.25">
      <c r="A20" s="23" t="s">
        <v>245</v>
      </c>
      <c r="B20" s="23"/>
      <c r="C20" s="24"/>
      <c r="D20" s="167"/>
      <c r="E20" s="168"/>
      <c r="F20" s="24"/>
      <c r="G20" s="167"/>
      <c r="H20" s="168"/>
      <c r="I20" s="24">
        <f t="shared" si="15"/>
        <v>0</v>
      </c>
      <c r="J20" s="167"/>
      <c r="K20" s="168"/>
      <c r="L20" s="24">
        <v>1000</v>
      </c>
      <c r="M20" s="167">
        <v>40</v>
      </c>
      <c r="N20" s="168">
        <v>40000</v>
      </c>
      <c r="O20" s="24">
        <v>1000</v>
      </c>
      <c r="P20" s="167">
        <v>40</v>
      </c>
      <c r="Q20" s="168">
        <f t="shared" si="2"/>
        <v>40000</v>
      </c>
      <c r="R20" s="24">
        <v>1000</v>
      </c>
      <c r="S20" s="167">
        <v>40</v>
      </c>
      <c r="T20" s="168">
        <f t="shared" si="3"/>
        <v>40000</v>
      </c>
      <c r="U20" s="24">
        <v>1000</v>
      </c>
      <c r="V20" s="167">
        <v>40</v>
      </c>
      <c r="W20" s="168">
        <v>40000</v>
      </c>
      <c r="X20" s="24">
        <v>1000</v>
      </c>
      <c r="Y20" s="167">
        <v>40</v>
      </c>
      <c r="Z20" s="168">
        <f t="shared" si="5"/>
        <v>40000</v>
      </c>
      <c r="AA20" s="24">
        <v>1000</v>
      </c>
      <c r="AB20" s="167">
        <v>40</v>
      </c>
      <c r="AC20" s="168">
        <f t="shared" si="6"/>
        <v>40000</v>
      </c>
      <c r="AD20" s="24"/>
      <c r="AE20" s="167"/>
      <c r="AF20" s="168"/>
      <c r="AG20" s="24"/>
      <c r="AH20" s="167"/>
      <c r="AI20" s="168"/>
      <c r="AJ20" s="24"/>
      <c r="AK20" s="167"/>
      <c r="AL20" s="168"/>
      <c r="AM20" s="27"/>
      <c r="AN20" s="169"/>
      <c r="AO20" s="170"/>
      <c r="AP20" s="27"/>
      <c r="AQ20" s="169"/>
      <c r="AR20" s="170"/>
      <c r="AS20" s="27"/>
      <c r="AT20" s="169"/>
      <c r="AU20" s="170"/>
    </row>
    <row r="21" spans="1:47" x14ac:dyDescent="0.25">
      <c r="A21" s="23" t="s">
        <v>246</v>
      </c>
      <c r="B21" s="23"/>
      <c r="C21" s="24"/>
      <c r="D21" s="167"/>
      <c r="E21" s="168"/>
      <c r="F21" s="24"/>
      <c r="G21" s="167"/>
      <c r="H21" s="168"/>
      <c r="I21" s="24">
        <f t="shared" si="15"/>
        <v>0</v>
      </c>
      <c r="J21" s="167"/>
      <c r="K21" s="168"/>
      <c r="L21" s="24">
        <f t="shared" si="17"/>
        <v>0</v>
      </c>
      <c r="M21" s="167"/>
      <c r="N21" s="168"/>
      <c r="O21" s="24">
        <v>1000</v>
      </c>
      <c r="P21" s="167">
        <v>40</v>
      </c>
      <c r="Q21" s="168">
        <f t="shared" si="2"/>
        <v>40000</v>
      </c>
      <c r="R21" s="24">
        <v>1000</v>
      </c>
      <c r="S21" s="167">
        <v>40</v>
      </c>
      <c r="T21" s="168">
        <f t="shared" si="3"/>
        <v>40000</v>
      </c>
      <c r="U21" s="24">
        <v>1000</v>
      </c>
      <c r="V21" s="167">
        <v>40</v>
      </c>
      <c r="W21" s="168">
        <v>40000</v>
      </c>
      <c r="X21" s="24">
        <v>1000</v>
      </c>
      <c r="Y21" s="167">
        <v>40</v>
      </c>
      <c r="Z21" s="168">
        <f t="shared" si="5"/>
        <v>40000</v>
      </c>
      <c r="AA21" s="24">
        <v>1000</v>
      </c>
      <c r="AB21" s="167">
        <v>40</v>
      </c>
      <c r="AC21" s="168">
        <f t="shared" si="6"/>
        <v>40000</v>
      </c>
      <c r="AD21" s="24"/>
      <c r="AE21" s="167"/>
      <c r="AF21" s="168"/>
      <c r="AG21" s="24"/>
      <c r="AH21" s="167"/>
      <c r="AI21" s="168"/>
      <c r="AJ21" s="24"/>
      <c r="AK21" s="167"/>
      <c r="AL21" s="168"/>
      <c r="AM21" s="27"/>
      <c r="AN21" s="169"/>
      <c r="AO21" s="170"/>
      <c r="AP21" s="27"/>
      <c r="AQ21" s="169"/>
      <c r="AR21" s="170"/>
      <c r="AS21" s="27"/>
      <c r="AT21" s="169"/>
      <c r="AU21" s="170"/>
    </row>
    <row r="22" spans="1:47" x14ac:dyDescent="0.25">
      <c r="A22" s="23" t="s">
        <v>247</v>
      </c>
      <c r="B22" s="23"/>
      <c r="C22" s="24"/>
      <c r="D22" s="167"/>
      <c r="E22" s="168"/>
      <c r="F22" s="24"/>
      <c r="G22" s="167"/>
      <c r="H22" s="168"/>
      <c r="I22" s="24">
        <f t="shared" si="15"/>
        <v>0</v>
      </c>
      <c r="J22" s="167"/>
      <c r="K22" s="168"/>
      <c r="L22" s="24">
        <f t="shared" si="17"/>
        <v>0</v>
      </c>
      <c r="M22" s="167"/>
      <c r="N22" s="168"/>
      <c r="O22" s="24">
        <v>1000</v>
      </c>
      <c r="P22" s="167">
        <v>40</v>
      </c>
      <c r="Q22" s="168">
        <f t="shared" si="2"/>
        <v>40000</v>
      </c>
      <c r="R22" s="24">
        <v>1000</v>
      </c>
      <c r="S22" s="167">
        <v>40</v>
      </c>
      <c r="T22" s="168">
        <f t="shared" si="3"/>
        <v>40000</v>
      </c>
      <c r="U22" s="24">
        <v>1000</v>
      </c>
      <c r="V22" s="167">
        <v>40</v>
      </c>
      <c r="W22" s="168">
        <v>40000</v>
      </c>
      <c r="X22" s="24">
        <v>1000</v>
      </c>
      <c r="Y22" s="167">
        <v>40</v>
      </c>
      <c r="Z22" s="168">
        <f t="shared" si="5"/>
        <v>40000</v>
      </c>
      <c r="AA22" s="24">
        <v>1000</v>
      </c>
      <c r="AB22" s="167">
        <v>40</v>
      </c>
      <c r="AC22" s="168">
        <f t="shared" si="6"/>
        <v>40000</v>
      </c>
      <c r="AD22" s="24"/>
      <c r="AE22" s="167"/>
      <c r="AF22" s="168"/>
      <c r="AG22" s="24"/>
      <c r="AH22" s="167"/>
      <c r="AI22" s="168"/>
      <c r="AJ22" s="24"/>
      <c r="AK22" s="167"/>
      <c r="AL22" s="168"/>
      <c r="AM22" s="27"/>
      <c r="AN22" s="169"/>
      <c r="AO22" s="170"/>
      <c r="AP22" s="27"/>
      <c r="AQ22" s="169"/>
      <c r="AR22" s="170"/>
      <c r="AS22" s="27"/>
      <c r="AT22" s="169"/>
      <c r="AU22" s="170"/>
    </row>
    <row r="23" spans="1:47" x14ac:dyDescent="0.25">
      <c r="A23" s="23" t="s">
        <v>248</v>
      </c>
      <c r="B23" s="23"/>
      <c r="C23" s="24"/>
      <c r="D23" s="167"/>
      <c r="E23" s="168"/>
      <c r="F23" s="24"/>
      <c r="G23" s="167"/>
      <c r="H23" s="168"/>
      <c r="I23" s="24">
        <f t="shared" si="15"/>
        <v>0</v>
      </c>
      <c r="J23" s="167"/>
      <c r="K23" s="168"/>
      <c r="L23" s="24"/>
      <c r="M23" s="24"/>
      <c r="N23" s="168"/>
      <c r="O23" s="24"/>
      <c r="P23" s="167"/>
      <c r="Q23" s="168"/>
      <c r="R23" s="24">
        <v>1000</v>
      </c>
      <c r="S23" s="167">
        <v>40</v>
      </c>
      <c r="T23" s="168">
        <f t="shared" si="3"/>
        <v>40000</v>
      </c>
      <c r="U23" s="24">
        <v>1000</v>
      </c>
      <c r="V23" s="167">
        <v>40</v>
      </c>
      <c r="W23" s="168">
        <v>40000</v>
      </c>
      <c r="X23" s="24">
        <v>1000</v>
      </c>
      <c r="Y23" s="167">
        <v>40</v>
      </c>
      <c r="Z23" s="168">
        <f t="shared" si="5"/>
        <v>40000</v>
      </c>
      <c r="AA23" s="24">
        <v>1000</v>
      </c>
      <c r="AB23" s="167">
        <v>40</v>
      </c>
      <c r="AC23" s="168">
        <f t="shared" si="6"/>
        <v>40000</v>
      </c>
      <c r="AD23" s="24"/>
      <c r="AE23" s="167"/>
      <c r="AF23" s="168"/>
      <c r="AG23" s="24"/>
      <c r="AH23" s="167"/>
      <c r="AI23" s="168"/>
      <c r="AJ23" s="24"/>
      <c r="AK23" s="167"/>
      <c r="AL23" s="168"/>
      <c r="AM23" s="27"/>
      <c r="AN23" s="169"/>
      <c r="AO23" s="170"/>
      <c r="AP23" s="27"/>
      <c r="AQ23" s="169"/>
      <c r="AR23" s="170"/>
      <c r="AS23" s="27"/>
      <c r="AT23" s="169"/>
      <c r="AU23" s="170"/>
    </row>
    <row r="24" spans="1:47" x14ac:dyDescent="0.25">
      <c r="A24" s="23" t="s">
        <v>249</v>
      </c>
      <c r="B24" s="23"/>
      <c r="C24" s="24"/>
      <c r="D24" s="167"/>
      <c r="E24" s="168"/>
      <c r="F24" s="24"/>
      <c r="G24" s="167"/>
      <c r="H24" s="168"/>
      <c r="I24" s="24">
        <f t="shared" si="15"/>
        <v>0</v>
      </c>
      <c r="J24" s="167"/>
      <c r="K24" s="168"/>
      <c r="L24" s="24"/>
      <c r="M24" s="167"/>
      <c r="N24" s="168"/>
      <c r="O24" s="24"/>
      <c r="P24" s="167"/>
      <c r="Q24" s="168"/>
      <c r="R24" s="24"/>
      <c r="S24" s="167"/>
      <c r="T24" s="168"/>
      <c r="U24" s="24">
        <v>1000</v>
      </c>
      <c r="V24" s="167">
        <v>40</v>
      </c>
      <c r="W24" s="168">
        <v>40000</v>
      </c>
      <c r="X24" s="24">
        <v>1000</v>
      </c>
      <c r="Y24" s="167">
        <v>40</v>
      </c>
      <c r="Z24" s="168">
        <f t="shared" si="5"/>
        <v>40000</v>
      </c>
      <c r="AA24" s="24">
        <v>1000</v>
      </c>
      <c r="AB24" s="167">
        <v>40</v>
      </c>
      <c r="AC24" s="168">
        <f t="shared" si="6"/>
        <v>40000</v>
      </c>
      <c r="AD24" s="24"/>
      <c r="AE24" s="167"/>
      <c r="AF24" s="168"/>
      <c r="AG24" s="24"/>
      <c r="AH24" s="167"/>
      <c r="AI24" s="168"/>
      <c r="AJ24" s="24"/>
      <c r="AK24" s="167"/>
      <c r="AL24" s="168"/>
      <c r="AM24" s="27"/>
      <c r="AN24" s="169"/>
      <c r="AO24" s="170"/>
      <c r="AP24" s="27"/>
      <c r="AQ24" s="169"/>
      <c r="AR24" s="170"/>
      <c r="AS24" s="27"/>
      <c r="AT24" s="169"/>
      <c r="AU24" s="170"/>
    </row>
    <row r="25" spans="1:47" x14ac:dyDescent="0.25">
      <c r="A25" s="23" t="s">
        <v>250</v>
      </c>
      <c r="B25" s="23"/>
      <c r="C25" s="24"/>
      <c r="D25" s="167"/>
      <c r="E25" s="168">
        <f t="shared" si="28"/>
        <v>0</v>
      </c>
      <c r="F25" s="24">
        <f t="shared" si="14"/>
        <v>0</v>
      </c>
      <c r="G25" s="167">
        <f>'программа произв.'!D16</f>
        <v>0</v>
      </c>
      <c r="H25" s="168">
        <f t="shared" si="0"/>
        <v>0</v>
      </c>
      <c r="I25" s="24">
        <f t="shared" ref="I25" si="30">C25</f>
        <v>0</v>
      </c>
      <c r="J25" s="167">
        <f>'программа произв.'!E16</f>
        <v>0</v>
      </c>
      <c r="K25" s="168">
        <f t="shared" si="16"/>
        <v>0</v>
      </c>
      <c r="L25" s="24">
        <f t="shared" si="17"/>
        <v>0</v>
      </c>
      <c r="M25" s="167">
        <f>'программа произв.'!F16</f>
        <v>0</v>
      </c>
      <c r="N25" s="168">
        <f t="shared" si="1"/>
        <v>0</v>
      </c>
      <c r="O25" s="24">
        <f t="shared" si="18"/>
        <v>0</v>
      </c>
      <c r="P25" s="167">
        <f>'программа произв.'!G16</f>
        <v>0</v>
      </c>
      <c r="Q25" s="168">
        <f t="shared" si="2"/>
        <v>0</v>
      </c>
      <c r="R25" s="24">
        <f t="shared" si="19"/>
        <v>0</v>
      </c>
      <c r="S25" s="167">
        <f>'программа произв.'!H16</f>
        <v>0</v>
      </c>
      <c r="T25" s="168">
        <f t="shared" si="3"/>
        <v>0</v>
      </c>
      <c r="U25" s="24">
        <v>1000</v>
      </c>
      <c r="V25" s="167">
        <v>40</v>
      </c>
      <c r="W25" s="168">
        <v>40000</v>
      </c>
      <c r="X25" s="24">
        <v>1000</v>
      </c>
      <c r="Y25" s="167">
        <v>40</v>
      </c>
      <c r="Z25" s="168">
        <f t="shared" si="5"/>
        <v>40000</v>
      </c>
      <c r="AA25" s="24">
        <v>1000</v>
      </c>
      <c r="AB25" s="167">
        <v>40</v>
      </c>
      <c r="AC25" s="168">
        <f t="shared" si="6"/>
        <v>40000</v>
      </c>
      <c r="AD25" s="24">
        <f t="shared" si="29"/>
        <v>0</v>
      </c>
      <c r="AE25" s="167">
        <f>'программа произв.'!L16</f>
        <v>0</v>
      </c>
      <c r="AF25" s="168">
        <f t="shared" si="7"/>
        <v>0</v>
      </c>
      <c r="AG25" s="24">
        <f t="shared" si="23"/>
        <v>0</v>
      </c>
      <c r="AH25" s="167">
        <f>'программа произв.'!M16</f>
        <v>0</v>
      </c>
      <c r="AI25" s="168">
        <f t="shared" si="8"/>
        <v>0</v>
      </c>
      <c r="AJ25" s="24">
        <f t="shared" si="9"/>
        <v>0</v>
      </c>
      <c r="AK25" s="167">
        <f>'программа произв.'!N16</f>
        <v>0</v>
      </c>
      <c r="AL25" s="168">
        <f t="shared" si="10"/>
        <v>0</v>
      </c>
      <c r="AM25" s="27">
        <f t="shared" si="24"/>
        <v>0</v>
      </c>
      <c r="AN25" s="169">
        <f t="shared" si="25"/>
        <v>120</v>
      </c>
      <c r="AO25" s="170">
        <f t="shared" si="11"/>
        <v>0</v>
      </c>
      <c r="AP25" s="27">
        <f t="shared" si="26"/>
        <v>0</v>
      </c>
      <c r="AQ25" s="169">
        <f>'программа произв.'!P16</f>
        <v>0</v>
      </c>
      <c r="AR25" s="170">
        <f t="shared" si="12"/>
        <v>0</v>
      </c>
      <c r="AS25" s="27">
        <f t="shared" si="27"/>
        <v>0</v>
      </c>
      <c r="AT25" s="169">
        <f>'программа произв.'!Q16</f>
        <v>0</v>
      </c>
      <c r="AU25" s="170">
        <f t="shared" si="13"/>
        <v>0</v>
      </c>
    </row>
    <row r="26" spans="1:47" ht="15.75" thickBot="1" x14ac:dyDescent="0.3">
      <c r="A26" s="278"/>
      <c r="B26" s="160"/>
      <c r="C26" s="161"/>
      <c r="D26" s="162"/>
      <c r="E26" s="163">
        <f>SUM(E6:E25)</f>
        <v>400000</v>
      </c>
      <c r="F26" s="161"/>
      <c r="G26" s="162"/>
      <c r="H26" s="163">
        <f>SUM(H6:H25)</f>
        <v>400000</v>
      </c>
      <c r="I26" s="161"/>
      <c r="J26" s="162"/>
      <c r="K26" s="163">
        <f>SUM(K6:K25)</f>
        <v>560000</v>
      </c>
      <c r="L26" s="161"/>
      <c r="M26" s="162"/>
      <c r="N26" s="163">
        <f>SUM(N6:N25)</f>
        <v>600000</v>
      </c>
      <c r="O26" s="161"/>
      <c r="P26" s="162"/>
      <c r="Q26" s="163">
        <f>SUM(Q6:Q25)</f>
        <v>680000</v>
      </c>
      <c r="R26" s="161"/>
      <c r="S26" s="162"/>
      <c r="T26" s="163">
        <f>SUM(T6:T25)</f>
        <v>720000</v>
      </c>
      <c r="U26" s="161"/>
      <c r="V26" s="162"/>
      <c r="W26" s="163">
        <f>SUM(W6:W25)</f>
        <v>800000</v>
      </c>
      <c r="X26" s="161"/>
      <c r="Y26" s="162"/>
      <c r="Z26" s="163">
        <f>SUM(Z6:Z25)</f>
        <v>800000</v>
      </c>
      <c r="AA26" s="161"/>
      <c r="AB26" s="162"/>
      <c r="AC26" s="163">
        <f>SUM(AC6:AC25)</f>
        <v>800000</v>
      </c>
      <c r="AD26" s="161"/>
      <c r="AE26" s="162"/>
      <c r="AF26" s="163">
        <f>SUM(AF6:AF25)</f>
        <v>0</v>
      </c>
      <c r="AG26" s="161"/>
      <c r="AH26" s="162"/>
      <c r="AI26" s="163">
        <f>SUM(AI6:AI25)</f>
        <v>0</v>
      </c>
      <c r="AJ26" s="161"/>
      <c r="AK26" s="162"/>
      <c r="AL26" s="163">
        <f>SUM(AL6:AL25)</f>
        <v>0</v>
      </c>
      <c r="AM26" s="164"/>
      <c r="AN26" s="165"/>
      <c r="AO26" s="166">
        <f>SUM(AO6:AO25)</f>
        <v>3600000</v>
      </c>
      <c r="AP26" s="164"/>
      <c r="AQ26" s="165"/>
      <c r="AR26" s="166">
        <f>SUM(AR6:AR25)</f>
        <v>0</v>
      </c>
      <c r="AS26" s="164"/>
      <c r="AT26" s="165"/>
      <c r="AU26" s="166">
        <f>SUM(AU6:AU25)</f>
        <v>0</v>
      </c>
    </row>
    <row r="29" spans="1:47" x14ac:dyDescent="0.25">
      <c r="A29" t="s">
        <v>37</v>
      </c>
    </row>
  </sheetData>
  <sheetProtection formatCells="0" formatColumns="0" formatRows="0" insertColumns="0" deleteColumns="0" deleteRows="0"/>
  <mergeCells count="15">
    <mergeCell ref="AP4:AR4"/>
    <mergeCell ref="AS4:AU4"/>
    <mergeCell ref="C4:E4"/>
    <mergeCell ref="F4:H4"/>
    <mergeCell ref="I4:K4"/>
    <mergeCell ref="L4:N4"/>
    <mergeCell ref="O4:Q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7" right="0.7" top="0.75" bottom="0.75" header="0.3" footer="0.3"/>
  <pageSetup paperSize="9" orientation="portrait" horizontalDpi="0" verticalDpi="0" r:id="rId1"/>
  <ignoredErrors>
    <ignoredError sqref="D4:E4 G4:H4 J4:K4 M4:N4 P4:Q4 S4:T4 V4:W4 Y4:Z4 AB4:AO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A18" sqref="A18"/>
    </sheetView>
  </sheetViews>
  <sheetFormatPr defaultRowHeight="15" x14ac:dyDescent="0.25"/>
  <cols>
    <col min="1" max="1" width="37.85546875" customWidth="1"/>
    <col min="2" max="2" width="8" customWidth="1"/>
    <col min="3" max="3" width="10.7109375" customWidth="1"/>
    <col min="4" max="13" width="10.42578125" customWidth="1"/>
    <col min="14" max="14" width="10" customWidth="1"/>
    <col min="15" max="15" width="11.140625" customWidth="1"/>
    <col min="16" max="17" width="10.28515625" customWidth="1"/>
    <col min="211" max="211" width="37.85546875" customWidth="1"/>
    <col min="212" max="212" width="10.28515625" customWidth="1"/>
    <col min="213" max="213" width="8.7109375" customWidth="1"/>
    <col min="214" max="214" width="10.7109375" customWidth="1"/>
    <col min="215" max="216" width="8.7109375" customWidth="1"/>
    <col min="217" max="217" width="10.5703125" customWidth="1"/>
    <col min="218" max="219" width="8.7109375" customWidth="1"/>
    <col min="220" max="220" width="9.7109375" customWidth="1"/>
    <col min="221" max="222" width="8.7109375" customWidth="1"/>
    <col min="223" max="223" width="10.28515625" customWidth="1"/>
    <col min="224" max="225" width="8.7109375" customWidth="1"/>
    <col min="226" max="226" width="10.7109375" customWidth="1"/>
    <col min="227" max="228" width="8.7109375" customWidth="1"/>
    <col min="229" max="229" width="10.7109375" customWidth="1"/>
    <col min="230" max="231" width="8.7109375" customWidth="1"/>
    <col min="232" max="232" width="10" customWidth="1"/>
    <col min="233" max="234" width="8.7109375" customWidth="1"/>
    <col min="235" max="235" width="9.42578125" customWidth="1"/>
    <col min="236" max="237" width="8.7109375" customWidth="1"/>
    <col min="238" max="238" width="10" customWidth="1"/>
    <col min="239" max="240" width="8.7109375" customWidth="1"/>
    <col min="241" max="241" width="10.42578125" customWidth="1"/>
    <col min="242" max="243" width="8.7109375" customWidth="1"/>
    <col min="244" max="244" width="9.5703125" customWidth="1"/>
    <col min="247" max="247" width="11.42578125" customWidth="1"/>
    <col min="250" max="250" width="11.5703125" customWidth="1"/>
    <col min="253" max="253" width="11.28515625" customWidth="1"/>
    <col min="256" max="256" width="11.85546875" customWidth="1"/>
    <col min="259" max="259" width="11.140625" customWidth="1"/>
    <col min="467" max="467" width="37.85546875" customWidth="1"/>
    <col min="468" max="468" width="10.28515625" customWidth="1"/>
    <col min="469" max="469" width="8.7109375" customWidth="1"/>
    <col min="470" max="470" width="10.7109375" customWidth="1"/>
    <col min="471" max="472" width="8.7109375" customWidth="1"/>
    <col min="473" max="473" width="10.5703125" customWidth="1"/>
    <col min="474" max="475" width="8.7109375" customWidth="1"/>
    <col min="476" max="476" width="9.7109375" customWidth="1"/>
    <col min="477" max="478" width="8.7109375" customWidth="1"/>
    <col min="479" max="479" width="10.28515625" customWidth="1"/>
    <col min="480" max="481" width="8.7109375" customWidth="1"/>
    <col min="482" max="482" width="10.7109375" customWidth="1"/>
    <col min="483" max="484" width="8.7109375" customWidth="1"/>
    <col min="485" max="485" width="10.7109375" customWidth="1"/>
    <col min="486" max="487" width="8.7109375" customWidth="1"/>
    <col min="488" max="488" width="10" customWidth="1"/>
    <col min="489" max="490" width="8.7109375" customWidth="1"/>
    <col min="491" max="491" width="9.42578125" customWidth="1"/>
    <col min="492" max="493" width="8.7109375" customWidth="1"/>
    <col min="494" max="494" width="10" customWidth="1"/>
    <col min="495" max="496" width="8.7109375" customWidth="1"/>
    <col min="497" max="497" width="10.42578125" customWidth="1"/>
    <col min="498" max="499" width="8.7109375" customWidth="1"/>
    <col min="500" max="500" width="9.5703125" customWidth="1"/>
    <col min="503" max="503" width="11.42578125" customWidth="1"/>
    <col min="506" max="506" width="11.5703125" customWidth="1"/>
    <col min="509" max="509" width="11.28515625" customWidth="1"/>
    <col min="512" max="512" width="11.85546875" customWidth="1"/>
    <col min="515" max="515" width="11.140625" customWidth="1"/>
    <col min="723" max="723" width="37.85546875" customWidth="1"/>
    <col min="724" max="724" width="10.28515625" customWidth="1"/>
    <col min="725" max="725" width="8.7109375" customWidth="1"/>
    <col min="726" max="726" width="10.7109375" customWidth="1"/>
    <col min="727" max="728" width="8.7109375" customWidth="1"/>
    <col min="729" max="729" width="10.5703125" customWidth="1"/>
    <col min="730" max="731" width="8.7109375" customWidth="1"/>
    <col min="732" max="732" width="9.7109375" customWidth="1"/>
    <col min="733" max="734" width="8.7109375" customWidth="1"/>
    <col min="735" max="735" width="10.28515625" customWidth="1"/>
    <col min="736" max="737" width="8.7109375" customWidth="1"/>
    <col min="738" max="738" width="10.7109375" customWidth="1"/>
    <col min="739" max="740" width="8.7109375" customWidth="1"/>
    <col min="741" max="741" width="10.7109375" customWidth="1"/>
    <col min="742" max="743" width="8.7109375" customWidth="1"/>
    <col min="744" max="744" width="10" customWidth="1"/>
    <col min="745" max="746" width="8.7109375" customWidth="1"/>
    <col min="747" max="747" width="9.42578125" customWidth="1"/>
    <col min="748" max="749" width="8.7109375" customWidth="1"/>
    <col min="750" max="750" width="10" customWidth="1"/>
    <col min="751" max="752" width="8.7109375" customWidth="1"/>
    <col min="753" max="753" width="10.42578125" customWidth="1"/>
    <col min="754" max="755" width="8.7109375" customWidth="1"/>
    <col min="756" max="756" width="9.5703125" customWidth="1"/>
    <col min="759" max="759" width="11.42578125" customWidth="1"/>
    <col min="762" max="762" width="11.5703125" customWidth="1"/>
    <col min="765" max="765" width="11.28515625" customWidth="1"/>
    <col min="768" max="768" width="11.85546875" customWidth="1"/>
    <col min="771" max="771" width="11.140625" customWidth="1"/>
    <col min="979" max="979" width="37.85546875" customWidth="1"/>
    <col min="980" max="980" width="10.28515625" customWidth="1"/>
    <col min="981" max="981" width="8.7109375" customWidth="1"/>
    <col min="982" max="982" width="10.7109375" customWidth="1"/>
    <col min="983" max="984" width="8.7109375" customWidth="1"/>
    <col min="985" max="985" width="10.5703125" customWidth="1"/>
    <col min="986" max="987" width="8.7109375" customWidth="1"/>
    <col min="988" max="988" width="9.7109375" customWidth="1"/>
    <col min="989" max="990" width="8.7109375" customWidth="1"/>
    <col min="991" max="991" width="10.28515625" customWidth="1"/>
    <col min="992" max="993" width="8.7109375" customWidth="1"/>
    <col min="994" max="994" width="10.7109375" customWidth="1"/>
    <col min="995" max="996" width="8.7109375" customWidth="1"/>
    <col min="997" max="997" width="10.7109375" customWidth="1"/>
    <col min="998" max="999" width="8.7109375" customWidth="1"/>
    <col min="1000" max="1000" width="10" customWidth="1"/>
    <col min="1001" max="1002" width="8.7109375" customWidth="1"/>
    <col min="1003" max="1003" width="9.42578125" customWidth="1"/>
    <col min="1004" max="1005" width="8.7109375" customWidth="1"/>
    <col min="1006" max="1006" width="10" customWidth="1"/>
    <col min="1007" max="1008" width="8.7109375" customWidth="1"/>
    <col min="1009" max="1009" width="10.42578125" customWidth="1"/>
    <col min="1010" max="1011" width="8.7109375" customWidth="1"/>
    <col min="1012" max="1012" width="9.5703125" customWidth="1"/>
    <col min="1015" max="1015" width="11.42578125" customWidth="1"/>
    <col min="1018" max="1018" width="11.5703125" customWidth="1"/>
    <col min="1021" max="1021" width="11.28515625" customWidth="1"/>
    <col min="1024" max="1024" width="11.85546875" customWidth="1"/>
    <col min="1027" max="1027" width="11.140625" customWidth="1"/>
    <col min="1235" max="1235" width="37.85546875" customWidth="1"/>
    <col min="1236" max="1236" width="10.28515625" customWidth="1"/>
    <col min="1237" max="1237" width="8.7109375" customWidth="1"/>
    <col min="1238" max="1238" width="10.7109375" customWidth="1"/>
    <col min="1239" max="1240" width="8.7109375" customWidth="1"/>
    <col min="1241" max="1241" width="10.5703125" customWidth="1"/>
    <col min="1242" max="1243" width="8.7109375" customWidth="1"/>
    <col min="1244" max="1244" width="9.7109375" customWidth="1"/>
    <col min="1245" max="1246" width="8.7109375" customWidth="1"/>
    <col min="1247" max="1247" width="10.28515625" customWidth="1"/>
    <col min="1248" max="1249" width="8.7109375" customWidth="1"/>
    <col min="1250" max="1250" width="10.7109375" customWidth="1"/>
    <col min="1251" max="1252" width="8.7109375" customWidth="1"/>
    <col min="1253" max="1253" width="10.7109375" customWidth="1"/>
    <col min="1254" max="1255" width="8.7109375" customWidth="1"/>
    <col min="1256" max="1256" width="10" customWidth="1"/>
    <col min="1257" max="1258" width="8.7109375" customWidth="1"/>
    <col min="1259" max="1259" width="9.42578125" customWidth="1"/>
    <col min="1260" max="1261" width="8.7109375" customWidth="1"/>
    <col min="1262" max="1262" width="10" customWidth="1"/>
    <col min="1263" max="1264" width="8.7109375" customWidth="1"/>
    <col min="1265" max="1265" width="10.42578125" customWidth="1"/>
    <col min="1266" max="1267" width="8.7109375" customWidth="1"/>
    <col min="1268" max="1268" width="9.5703125" customWidth="1"/>
    <col min="1271" max="1271" width="11.42578125" customWidth="1"/>
    <col min="1274" max="1274" width="11.5703125" customWidth="1"/>
    <col min="1277" max="1277" width="11.28515625" customWidth="1"/>
    <col min="1280" max="1280" width="11.85546875" customWidth="1"/>
    <col min="1283" max="1283" width="11.140625" customWidth="1"/>
    <col min="1491" max="1491" width="37.85546875" customWidth="1"/>
    <col min="1492" max="1492" width="10.28515625" customWidth="1"/>
    <col min="1493" max="1493" width="8.7109375" customWidth="1"/>
    <col min="1494" max="1494" width="10.7109375" customWidth="1"/>
    <col min="1495" max="1496" width="8.7109375" customWidth="1"/>
    <col min="1497" max="1497" width="10.5703125" customWidth="1"/>
    <col min="1498" max="1499" width="8.7109375" customWidth="1"/>
    <col min="1500" max="1500" width="9.7109375" customWidth="1"/>
    <col min="1501" max="1502" width="8.7109375" customWidth="1"/>
    <col min="1503" max="1503" width="10.28515625" customWidth="1"/>
    <col min="1504" max="1505" width="8.7109375" customWidth="1"/>
    <col min="1506" max="1506" width="10.7109375" customWidth="1"/>
    <col min="1507" max="1508" width="8.7109375" customWidth="1"/>
    <col min="1509" max="1509" width="10.7109375" customWidth="1"/>
    <col min="1510" max="1511" width="8.7109375" customWidth="1"/>
    <col min="1512" max="1512" width="10" customWidth="1"/>
    <col min="1513" max="1514" width="8.7109375" customWidth="1"/>
    <col min="1515" max="1515" width="9.42578125" customWidth="1"/>
    <col min="1516" max="1517" width="8.7109375" customWidth="1"/>
    <col min="1518" max="1518" width="10" customWidth="1"/>
    <col min="1519" max="1520" width="8.7109375" customWidth="1"/>
    <col min="1521" max="1521" width="10.42578125" customWidth="1"/>
    <col min="1522" max="1523" width="8.7109375" customWidth="1"/>
    <col min="1524" max="1524" width="9.5703125" customWidth="1"/>
    <col min="1527" max="1527" width="11.42578125" customWidth="1"/>
    <col min="1530" max="1530" width="11.5703125" customWidth="1"/>
    <col min="1533" max="1533" width="11.28515625" customWidth="1"/>
    <col min="1536" max="1536" width="11.85546875" customWidth="1"/>
    <col min="1539" max="1539" width="11.140625" customWidth="1"/>
    <col min="1747" max="1747" width="37.85546875" customWidth="1"/>
    <col min="1748" max="1748" width="10.28515625" customWidth="1"/>
    <col min="1749" max="1749" width="8.7109375" customWidth="1"/>
    <col min="1750" max="1750" width="10.7109375" customWidth="1"/>
    <col min="1751" max="1752" width="8.7109375" customWidth="1"/>
    <col min="1753" max="1753" width="10.5703125" customWidth="1"/>
    <col min="1754" max="1755" width="8.7109375" customWidth="1"/>
    <col min="1756" max="1756" width="9.7109375" customWidth="1"/>
    <col min="1757" max="1758" width="8.7109375" customWidth="1"/>
    <col min="1759" max="1759" width="10.28515625" customWidth="1"/>
    <col min="1760" max="1761" width="8.7109375" customWidth="1"/>
    <col min="1762" max="1762" width="10.7109375" customWidth="1"/>
    <col min="1763" max="1764" width="8.7109375" customWidth="1"/>
    <col min="1765" max="1765" width="10.7109375" customWidth="1"/>
    <col min="1766" max="1767" width="8.7109375" customWidth="1"/>
    <col min="1768" max="1768" width="10" customWidth="1"/>
    <col min="1769" max="1770" width="8.7109375" customWidth="1"/>
    <col min="1771" max="1771" width="9.42578125" customWidth="1"/>
    <col min="1772" max="1773" width="8.7109375" customWidth="1"/>
    <col min="1774" max="1774" width="10" customWidth="1"/>
    <col min="1775" max="1776" width="8.7109375" customWidth="1"/>
    <col min="1777" max="1777" width="10.42578125" customWidth="1"/>
    <col min="1778" max="1779" width="8.7109375" customWidth="1"/>
    <col min="1780" max="1780" width="9.5703125" customWidth="1"/>
    <col min="1783" max="1783" width="11.42578125" customWidth="1"/>
    <col min="1786" max="1786" width="11.5703125" customWidth="1"/>
    <col min="1789" max="1789" width="11.28515625" customWidth="1"/>
    <col min="1792" max="1792" width="11.85546875" customWidth="1"/>
    <col min="1795" max="1795" width="11.140625" customWidth="1"/>
    <col min="2003" max="2003" width="37.85546875" customWidth="1"/>
    <col min="2004" max="2004" width="10.28515625" customWidth="1"/>
    <col min="2005" max="2005" width="8.7109375" customWidth="1"/>
    <col min="2006" max="2006" width="10.7109375" customWidth="1"/>
    <col min="2007" max="2008" width="8.7109375" customWidth="1"/>
    <col min="2009" max="2009" width="10.5703125" customWidth="1"/>
    <col min="2010" max="2011" width="8.7109375" customWidth="1"/>
    <col min="2012" max="2012" width="9.7109375" customWidth="1"/>
    <col min="2013" max="2014" width="8.7109375" customWidth="1"/>
    <col min="2015" max="2015" width="10.28515625" customWidth="1"/>
    <col min="2016" max="2017" width="8.7109375" customWidth="1"/>
    <col min="2018" max="2018" width="10.7109375" customWidth="1"/>
    <col min="2019" max="2020" width="8.7109375" customWidth="1"/>
    <col min="2021" max="2021" width="10.7109375" customWidth="1"/>
    <col min="2022" max="2023" width="8.7109375" customWidth="1"/>
    <col min="2024" max="2024" width="10" customWidth="1"/>
    <col min="2025" max="2026" width="8.7109375" customWidth="1"/>
    <col min="2027" max="2027" width="9.42578125" customWidth="1"/>
    <col min="2028" max="2029" width="8.7109375" customWidth="1"/>
    <col min="2030" max="2030" width="10" customWidth="1"/>
    <col min="2031" max="2032" width="8.7109375" customWidth="1"/>
    <col min="2033" max="2033" width="10.42578125" customWidth="1"/>
    <col min="2034" max="2035" width="8.7109375" customWidth="1"/>
    <col min="2036" max="2036" width="9.5703125" customWidth="1"/>
    <col min="2039" max="2039" width="11.42578125" customWidth="1"/>
    <col min="2042" max="2042" width="11.5703125" customWidth="1"/>
    <col min="2045" max="2045" width="11.28515625" customWidth="1"/>
    <col min="2048" max="2048" width="11.85546875" customWidth="1"/>
    <col min="2051" max="2051" width="11.140625" customWidth="1"/>
    <col min="2259" max="2259" width="37.85546875" customWidth="1"/>
    <col min="2260" max="2260" width="10.28515625" customWidth="1"/>
    <col min="2261" max="2261" width="8.7109375" customWidth="1"/>
    <col min="2262" max="2262" width="10.7109375" customWidth="1"/>
    <col min="2263" max="2264" width="8.7109375" customWidth="1"/>
    <col min="2265" max="2265" width="10.5703125" customWidth="1"/>
    <col min="2266" max="2267" width="8.7109375" customWidth="1"/>
    <col min="2268" max="2268" width="9.7109375" customWidth="1"/>
    <col min="2269" max="2270" width="8.7109375" customWidth="1"/>
    <col min="2271" max="2271" width="10.28515625" customWidth="1"/>
    <col min="2272" max="2273" width="8.7109375" customWidth="1"/>
    <col min="2274" max="2274" width="10.7109375" customWidth="1"/>
    <col min="2275" max="2276" width="8.7109375" customWidth="1"/>
    <col min="2277" max="2277" width="10.7109375" customWidth="1"/>
    <col min="2278" max="2279" width="8.7109375" customWidth="1"/>
    <col min="2280" max="2280" width="10" customWidth="1"/>
    <col min="2281" max="2282" width="8.7109375" customWidth="1"/>
    <col min="2283" max="2283" width="9.42578125" customWidth="1"/>
    <col min="2284" max="2285" width="8.7109375" customWidth="1"/>
    <col min="2286" max="2286" width="10" customWidth="1"/>
    <col min="2287" max="2288" width="8.7109375" customWidth="1"/>
    <col min="2289" max="2289" width="10.42578125" customWidth="1"/>
    <col min="2290" max="2291" width="8.7109375" customWidth="1"/>
    <col min="2292" max="2292" width="9.5703125" customWidth="1"/>
    <col min="2295" max="2295" width="11.42578125" customWidth="1"/>
    <col min="2298" max="2298" width="11.5703125" customWidth="1"/>
    <col min="2301" max="2301" width="11.28515625" customWidth="1"/>
    <col min="2304" max="2304" width="11.85546875" customWidth="1"/>
    <col min="2307" max="2307" width="11.140625" customWidth="1"/>
    <col min="2515" max="2515" width="37.85546875" customWidth="1"/>
    <col min="2516" max="2516" width="10.28515625" customWidth="1"/>
    <col min="2517" max="2517" width="8.7109375" customWidth="1"/>
    <col min="2518" max="2518" width="10.7109375" customWidth="1"/>
    <col min="2519" max="2520" width="8.7109375" customWidth="1"/>
    <col min="2521" max="2521" width="10.5703125" customWidth="1"/>
    <col min="2522" max="2523" width="8.7109375" customWidth="1"/>
    <col min="2524" max="2524" width="9.7109375" customWidth="1"/>
    <col min="2525" max="2526" width="8.7109375" customWidth="1"/>
    <col min="2527" max="2527" width="10.28515625" customWidth="1"/>
    <col min="2528" max="2529" width="8.7109375" customWidth="1"/>
    <col min="2530" max="2530" width="10.7109375" customWidth="1"/>
    <col min="2531" max="2532" width="8.7109375" customWidth="1"/>
    <col min="2533" max="2533" width="10.7109375" customWidth="1"/>
    <col min="2534" max="2535" width="8.7109375" customWidth="1"/>
    <col min="2536" max="2536" width="10" customWidth="1"/>
    <col min="2537" max="2538" width="8.7109375" customWidth="1"/>
    <col min="2539" max="2539" width="9.42578125" customWidth="1"/>
    <col min="2540" max="2541" width="8.7109375" customWidth="1"/>
    <col min="2542" max="2542" width="10" customWidth="1"/>
    <col min="2543" max="2544" width="8.7109375" customWidth="1"/>
    <col min="2545" max="2545" width="10.42578125" customWidth="1"/>
    <col min="2546" max="2547" width="8.7109375" customWidth="1"/>
    <col min="2548" max="2548" width="9.5703125" customWidth="1"/>
    <col min="2551" max="2551" width="11.42578125" customWidth="1"/>
    <col min="2554" max="2554" width="11.5703125" customWidth="1"/>
    <col min="2557" max="2557" width="11.28515625" customWidth="1"/>
    <col min="2560" max="2560" width="11.85546875" customWidth="1"/>
    <col min="2563" max="2563" width="11.140625" customWidth="1"/>
    <col min="2771" max="2771" width="37.85546875" customWidth="1"/>
    <col min="2772" max="2772" width="10.28515625" customWidth="1"/>
    <col min="2773" max="2773" width="8.7109375" customWidth="1"/>
    <col min="2774" max="2774" width="10.7109375" customWidth="1"/>
    <col min="2775" max="2776" width="8.7109375" customWidth="1"/>
    <col min="2777" max="2777" width="10.5703125" customWidth="1"/>
    <col min="2778" max="2779" width="8.7109375" customWidth="1"/>
    <col min="2780" max="2780" width="9.7109375" customWidth="1"/>
    <col min="2781" max="2782" width="8.7109375" customWidth="1"/>
    <col min="2783" max="2783" width="10.28515625" customWidth="1"/>
    <col min="2784" max="2785" width="8.7109375" customWidth="1"/>
    <col min="2786" max="2786" width="10.7109375" customWidth="1"/>
    <col min="2787" max="2788" width="8.7109375" customWidth="1"/>
    <col min="2789" max="2789" width="10.7109375" customWidth="1"/>
    <col min="2790" max="2791" width="8.7109375" customWidth="1"/>
    <col min="2792" max="2792" width="10" customWidth="1"/>
    <col min="2793" max="2794" width="8.7109375" customWidth="1"/>
    <col min="2795" max="2795" width="9.42578125" customWidth="1"/>
    <col min="2796" max="2797" width="8.7109375" customWidth="1"/>
    <col min="2798" max="2798" width="10" customWidth="1"/>
    <col min="2799" max="2800" width="8.7109375" customWidth="1"/>
    <col min="2801" max="2801" width="10.42578125" customWidth="1"/>
    <col min="2802" max="2803" width="8.7109375" customWidth="1"/>
    <col min="2804" max="2804" width="9.5703125" customWidth="1"/>
    <col min="2807" max="2807" width="11.42578125" customWidth="1"/>
    <col min="2810" max="2810" width="11.5703125" customWidth="1"/>
    <col min="2813" max="2813" width="11.28515625" customWidth="1"/>
    <col min="2816" max="2816" width="11.85546875" customWidth="1"/>
    <col min="2819" max="2819" width="11.140625" customWidth="1"/>
    <col min="3027" max="3027" width="37.85546875" customWidth="1"/>
    <col min="3028" max="3028" width="10.28515625" customWidth="1"/>
    <col min="3029" max="3029" width="8.7109375" customWidth="1"/>
    <col min="3030" max="3030" width="10.7109375" customWidth="1"/>
    <col min="3031" max="3032" width="8.7109375" customWidth="1"/>
    <col min="3033" max="3033" width="10.5703125" customWidth="1"/>
    <col min="3034" max="3035" width="8.7109375" customWidth="1"/>
    <col min="3036" max="3036" width="9.7109375" customWidth="1"/>
    <col min="3037" max="3038" width="8.7109375" customWidth="1"/>
    <col min="3039" max="3039" width="10.28515625" customWidth="1"/>
    <col min="3040" max="3041" width="8.7109375" customWidth="1"/>
    <col min="3042" max="3042" width="10.7109375" customWidth="1"/>
    <col min="3043" max="3044" width="8.7109375" customWidth="1"/>
    <col min="3045" max="3045" width="10.7109375" customWidth="1"/>
    <col min="3046" max="3047" width="8.7109375" customWidth="1"/>
    <col min="3048" max="3048" width="10" customWidth="1"/>
    <col min="3049" max="3050" width="8.7109375" customWidth="1"/>
    <col min="3051" max="3051" width="9.42578125" customWidth="1"/>
    <col min="3052" max="3053" width="8.7109375" customWidth="1"/>
    <col min="3054" max="3054" width="10" customWidth="1"/>
    <col min="3055" max="3056" width="8.7109375" customWidth="1"/>
    <col min="3057" max="3057" width="10.42578125" customWidth="1"/>
    <col min="3058" max="3059" width="8.7109375" customWidth="1"/>
    <col min="3060" max="3060" width="9.5703125" customWidth="1"/>
    <col min="3063" max="3063" width="11.42578125" customWidth="1"/>
    <col min="3066" max="3066" width="11.5703125" customWidth="1"/>
    <col min="3069" max="3069" width="11.28515625" customWidth="1"/>
    <col min="3072" max="3072" width="11.85546875" customWidth="1"/>
    <col min="3075" max="3075" width="11.140625" customWidth="1"/>
    <col min="3283" max="3283" width="37.85546875" customWidth="1"/>
    <col min="3284" max="3284" width="10.28515625" customWidth="1"/>
    <col min="3285" max="3285" width="8.7109375" customWidth="1"/>
    <col min="3286" max="3286" width="10.7109375" customWidth="1"/>
    <col min="3287" max="3288" width="8.7109375" customWidth="1"/>
    <col min="3289" max="3289" width="10.5703125" customWidth="1"/>
    <col min="3290" max="3291" width="8.7109375" customWidth="1"/>
    <col min="3292" max="3292" width="9.7109375" customWidth="1"/>
    <col min="3293" max="3294" width="8.7109375" customWidth="1"/>
    <col min="3295" max="3295" width="10.28515625" customWidth="1"/>
    <col min="3296" max="3297" width="8.7109375" customWidth="1"/>
    <col min="3298" max="3298" width="10.7109375" customWidth="1"/>
    <col min="3299" max="3300" width="8.7109375" customWidth="1"/>
    <col min="3301" max="3301" width="10.7109375" customWidth="1"/>
    <col min="3302" max="3303" width="8.7109375" customWidth="1"/>
    <col min="3304" max="3304" width="10" customWidth="1"/>
    <col min="3305" max="3306" width="8.7109375" customWidth="1"/>
    <col min="3307" max="3307" width="9.42578125" customWidth="1"/>
    <col min="3308" max="3309" width="8.7109375" customWidth="1"/>
    <col min="3310" max="3310" width="10" customWidth="1"/>
    <col min="3311" max="3312" width="8.7109375" customWidth="1"/>
    <col min="3313" max="3313" width="10.42578125" customWidth="1"/>
    <col min="3314" max="3315" width="8.7109375" customWidth="1"/>
    <col min="3316" max="3316" width="9.5703125" customWidth="1"/>
    <col min="3319" max="3319" width="11.42578125" customWidth="1"/>
    <col min="3322" max="3322" width="11.5703125" customWidth="1"/>
    <col min="3325" max="3325" width="11.28515625" customWidth="1"/>
    <col min="3328" max="3328" width="11.85546875" customWidth="1"/>
    <col min="3331" max="3331" width="11.140625" customWidth="1"/>
    <col min="3539" max="3539" width="37.85546875" customWidth="1"/>
    <col min="3540" max="3540" width="10.28515625" customWidth="1"/>
    <col min="3541" max="3541" width="8.7109375" customWidth="1"/>
    <col min="3542" max="3542" width="10.7109375" customWidth="1"/>
    <col min="3543" max="3544" width="8.7109375" customWidth="1"/>
    <col min="3545" max="3545" width="10.5703125" customWidth="1"/>
    <col min="3546" max="3547" width="8.7109375" customWidth="1"/>
    <col min="3548" max="3548" width="9.7109375" customWidth="1"/>
    <col min="3549" max="3550" width="8.7109375" customWidth="1"/>
    <col min="3551" max="3551" width="10.28515625" customWidth="1"/>
    <col min="3552" max="3553" width="8.7109375" customWidth="1"/>
    <col min="3554" max="3554" width="10.7109375" customWidth="1"/>
    <col min="3555" max="3556" width="8.7109375" customWidth="1"/>
    <col min="3557" max="3557" width="10.7109375" customWidth="1"/>
    <col min="3558" max="3559" width="8.7109375" customWidth="1"/>
    <col min="3560" max="3560" width="10" customWidth="1"/>
    <col min="3561" max="3562" width="8.7109375" customWidth="1"/>
    <col min="3563" max="3563" width="9.42578125" customWidth="1"/>
    <col min="3564" max="3565" width="8.7109375" customWidth="1"/>
    <col min="3566" max="3566" width="10" customWidth="1"/>
    <col min="3567" max="3568" width="8.7109375" customWidth="1"/>
    <col min="3569" max="3569" width="10.42578125" customWidth="1"/>
    <col min="3570" max="3571" width="8.7109375" customWidth="1"/>
    <col min="3572" max="3572" width="9.5703125" customWidth="1"/>
    <col min="3575" max="3575" width="11.42578125" customWidth="1"/>
    <col min="3578" max="3578" width="11.5703125" customWidth="1"/>
    <col min="3581" max="3581" width="11.28515625" customWidth="1"/>
    <col min="3584" max="3584" width="11.85546875" customWidth="1"/>
    <col min="3587" max="3587" width="11.140625" customWidth="1"/>
    <col min="3795" max="3795" width="37.85546875" customWidth="1"/>
    <col min="3796" max="3796" width="10.28515625" customWidth="1"/>
    <col min="3797" max="3797" width="8.7109375" customWidth="1"/>
    <col min="3798" max="3798" width="10.7109375" customWidth="1"/>
    <col min="3799" max="3800" width="8.7109375" customWidth="1"/>
    <col min="3801" max="3801" width="10.5703125" customWidth="1"/>
    <col min="3802" max="3803" width="8.7109375" customWidth="1"/>
    <col min="3804" max="3804" width="9.7109375" customWidth="1"/>
    <col min="3805" max="3806" width="8.7109375" customWidth="1"/>
    <col min="3807" max="3807" width="10.28515625" customWidth="1"/>
    <col min="3808" max="3809" width="8.7109375" customWidth="1"/>
    <col min="3810" max="3810" width="10.7109375" customWidth="1"/>
    <col min="3811" max="3812" width="8.7109375" customWidth="1"/>
    <col min="3813" max="3813" width="10.7109375" customWidth="1"/>
    <col min="3814" max="3815" width="8.7109375" customWidth="1"/>
    <col min="3816" max="3816" width="10" customWidth="1"/>
    <col min="3817" max="3818" width="8.7109375" customWidth="1"/>
    <col min="3819" max="3819" width="9.42578125" customWidth="1"/>
    <col min="3820" max="3821" width="8.7109375" customWidth="1"/>
    <col min="3822" max="3822" width="10" customWidth="1"/>
    <col min="3823" max="3824" width="8.7109375" customWidth="1"/>
    <col min="3825" max="3825" width="10.42578125" customWidth="1"/>
    <col min="3826" max="3827" width="8.7109375" customWidth="1"/>
    <col min="3828" max="3828" width="9.5703125" customWidth="1"/>
    <col min="3831" max="3831" width="11.42578125" customWidth="1"/>
    <col min="3834" max="3834" width="11.5703125" customWidth="1"/>
    <col min="3837" max="3837" width="11.28515625" customWidth="1"/>
    <col min="3840" max="3840" width="11.85546875" customWidth="1"/>
    <col min="3843" max="3843" width="11.140625" customWidth="1"/>
    <col min="4051" max="4051" width="37.85546875" customWidth="1"/>
    <col min="4052" max="4052" width="10.28515625" customWidth="1"/>
    <col min="4053" max="4053" width="8.7109375" customWidth="1"/>
    <col min="4054" max="4054" width="10.7109375" customWidth="1"/>
    <col min="4055" max="4056" width="8.7109375" customWidth="1"/>
    <col min="4057" max="4057" width="10.5703125" customWidth="1"/>
    <col min="4058" max="4059" width="8.7109375" customWidth="1"/>
    <col min="4060" max="4060" width="9.7109375" customWidth="1"/>
    <col min="4061" max="4062" width="8.7109375" customWidth="1"/>
    <col min="4063" max="4063" width="10.28515625" customWidth="1"/>
    <col min="4064" max="4065" width="8.7109375" customWidth="1"/>
    <col min="4066" max="4066" width="10.7109375" customWidth="1"/>
    <col min="4067" max="4068" width="8.7109375" customWidth="1"/>
    <col min="4069" max="4069" width="10.7109375" customWidth="1"/>
    <col min="4070" max="4071" width="8.7109375" customWidth="1"/>
    <col min="4072" max="4072" width="10" customWidth="1"/>
    <col min="4073" max="4074" width="8.7109375" customWidth="1"/>
    <col min="4075" max="4075" width="9.42578125" customWidth="1"/>
    <col min="4076" max="4077" width="8.7109375" customWidth="1"/>
    <col min="4078" max="4078" width="10" customWidth="1"/>
    <col min="4079" max="4080" width="8.7109375" customWidth="1"/>
    <col min="4081" max="4081" width="10.42578125" customWidth="1"/>
    <col min="4082" max="4083" width="8.7109375" customWidth="1"/>
    <col min="4084" max="4084" width="9.5703125" customWidth="1"/>
    <col min="4087" max="4087" width="11.42578125" customWidth="1"/>
    <col min="4090" max="4090" width="11.5703125" customWidth="1"/>
    <col min="4093" max="4093" width="11.28515625" customWidth="1"/>
    <col min="4096" max="4096" width="11.85546875" customWidth="1"/>
    <col min="4099" max="4099" width="11.140625" customWidth="1"/>
    <col min="4307" max="4307" width="37.85546875" customWidth="1"/>
    <col min="4308" max="4308" width="10.28515625" customWidth="1"/>
    <col min="4309" max="4309" width="8.7109375" customWidth="1"/>
    <col min="4310" max="4310" width="10.7109375" customWidth="1"/>
    <col min="4311" max="4312" width="8.7109375" customWidth="1"/>
    <col min="4313" max="4313" width="10.5703125" customWidth="1"/>
    <col min="4314" max="4315" width="8.7109375" customWidth="1"/>
    <col min="4316" max="4316" width="9.7109375" customWidth="1"/>
    <col min="4317" max="4318" width="8.7109375" customWidth="1"/>
    <col min="4319" max="4319" width="10.28515625" customWidth="1"/>
    <col min="4320" max="4321" width="8.7109375" customWidth="1"/>
    <col min="4322" max="4322" width="10.7109375" customWidth="1"/>
    <col min="4323" max="4324" width="8.7109375" customWidth="1"/>
    <col min="4325" max="4325" width="10.7109375" customWidth="1"/>
    <col min="4326" max="4327" width="8.7109375" customWidth="1"/>
    <col min="4328" max="4328" width="10" customWidth="1"/>
    <col min="4329" max="4330" width="8.7109375" customWidth="1"/>
    <col min="4331" max="4331" width="9.42578125" customWidth="1"/>
    <col min="4332" max="4333" width="8.7109375" customWidth="1"/>
    <col min="4334" max="4334" width="10" customWidth="1"/>
    <col min="4335" max="4336" width="8.7109375" customWidth="1"/>
    <col min="4337" max="4337" width="10.42578125" customWidth="1"/>
    <col min="4338" max="4339" width="8.7109375" customWidth="1"/>
    <col min="4340" max="4340" width="9.5703125" customWidth="1"/>
    <col min="4343" max="4343" width="11.42578125" customWidth="1"/>
    <col min="4346" max="4346" width="11.5703125" customWidth="1"/>
    <col min="4349" max="4349" width="11.28515625" customWidth="1"/>
    <col min="4352" max="4352" width="11.85546875" customWidth="1"/>
    <col min="4355" max="4355" width="11.140625" customWidth="1"/>
    <col min="4563" max="4563" width="37.85546875" customWidth="1"/>
    <col min="4564" max="4564" width="10.28515625" customWidth="1"/>
    <col min="4565" max="4565" width="8.7109375" customWidth="1"/>
    <col min="4566" max="4566" width="10.7109375" customWidth="1"/>
    <col min="4567" max="4568" width="8.7109375" customWidth="1"/>
    <col min="4569" max="4569" width="10.5703125" customWidth="1"/>
    <col min="4570" max="4571" width="8.7109375" customWidth="1"/>
    <col min="4572" max="4572" width="9.7109375" customWidth="1"/>
    <col min="4573" max="4574" width="8.7109375" customWidth="1"/>
    <col min="4575" max="4575" width="10.28515625" customWidth="1"/>
    <col min="4576" max="4577" width="8.7109375" customWidth="1"/>
    <col min="4578" max="4578" width="10.7109375" customWidth="1"/>
    <col min="4579" max="4580" width="8.7109375" customWidth="1"/>
    <col min="4581" max="4581" width="10.7109375" customWidth="1"/>
    <col min="4582" max="4583" width="8.7109375" customWidth="1"/>
    <col min="4584" max="4584" width="10" customWidth="1"/>
    <col min="4585" max="4586" width="8.7109375" customWidth="1"/>
    <col min="4587" max="4587" width="9.42578125" customWidth="1"/>
    <col min="4588" max="4589" width="8.7109375" customWidth="1"/>
    <col min="4590" max="4590" width="10" customWidth="1"/>
    <col min="4591" max="4592" width="8.7109375" customWidth="1"/>
    <col min="4593" max="4593" width="10.42578125" customWidth="1"/>
    <col min="4594" max="4595" width="8.7109375" customWidth="1"/>
    <col min="4596" max="4596" width="9.5703125" customWidth="1"/>
    <col min="4599" max="4599" width="11.42578125" customWidth="1"/>
    <col min="4602" max="4602" width="11.5703125" customWidth="1"/>
    <col min="4605" max="4605" width="11.28515625" customWidth="1"/>
    <col min="4608" max="4608" width="11.85546875" customWidth="1"/>
    <col min="4611" max="4611" width="11.140625" customWidth="1"/>
    <col min="4819" max="4819" width="37.85546875" customWidth="1"/>
    <col min="4820" max="4820" width="10.28515625" customWidth="1"/>
    <col min="4821" max="4821" width="8.7109375" customWidth="1"/>
    <col min="4822" max="4822" width="10.7109375" customWidth="1"/>
    <col min="4823" max="4824" width="8.7109375" customWidth="1"/>
    <col min="4825" max="4825" width="10.5703125" customWidth="1"/>
    <col min="4826" max="4827" width="8.7109375" customWidth="1"/>
    <col min="4828" max="4828" width="9.7109375" customWidth="1"/>
    <col min="4829" max="4830" width="8.7109375" customWidth="1"/>
    <col min="4831" max="4831" width="10.28515625" customWidth="1"/>
    <col min="4832" max="4833" width="8.7109375" customWidth="1"/>
    <col min="4834" max="4834" width="10.7109375" customWidth="1"/>
    <col min="4835" max="4836" width="8.7109375" customWidth="1"/>
    <col min="4837" max="4837" width="10.7109375" customWidth="1"/>
    <col min="4838" max="4839" width="8.7109375" customWidth="1"/>
    <col min="4840" max="4840" width="10" customWidth="1"/>
    <col min="4841" max="4842" width="8.7109375" customWidth="1"/>
    <col min="4843" max="4843" width="9.42578125" customWidth="1"/>
    <col min="4844" max="4845" width="8.7109375" customWidth="1"/>
    <col min="4846" max="4846" width="10" customWidth="1"/>
    <col min="4847" max="4848" width="8.7109375" customWidth="1"/>
    <col min="4849" max="4849" width="10.42578125" customWidth="1"/>
    <col min="4850" max="4851" width="8.7109375" customWidth="1"/>
    <col min="4852" max="4852" width="9.5703125" customWidth="1"/>
    <col min="4855" max="4855" width="11.42578125" customWidth="1"/>
    <col min="4858" max="4858" width="11.5703125" customWidth="1"/>
    <col min="4861" max="4861" width="11.28515625" customWidth="1"/>
    <col min="4864" max="4864" width="11.85546875" customWidth="1"/>
    <col min="4867" max="4867" width="11.140625" customWidth="1"/>
    <col min="5075" max="5075" width="37.85546875" customWidth="1"/>
    <col min="5076" max="5076" width="10.28515625" customWidth="1"/>
    <col min="5077" max="5077" width="8.7109375" customWidth="1"/>
    <col min="5078" max="5078" width="10.7109375" customWidth="1"/>
    <col min="5079" max="5080" width="8.7109375" customWidth="1"/>
    <col min="5081" max="5081" width="10.5703125" customWidth="1"/>
    <col min="5082" max="5083" width="8.7109375" customWidth="1"/>
    <col min="5084" max="5084" width="9.7109375" customWidth="1"/>
    <col min="5085" max="5086" width="8.7109375" customWidth="1"/>
    <col min="5087" max="5087" width="10.28515625" customWidth="1"/>
    <col min="5088" max="5089" width="8.7109375" customWidth="1"/>
    <col min="5090" max="5090" width="10.7109375" customWidth="1"/>
    <col min="5091" max="5092" width="8.7109375" customWidth="1"/>
    <col min="5093" max="5093" width="10.7109375" customWidth="1"/>
    <col min="5094" max="5095" width="8.7109375" customWidth="1"/>
    <col min="5096" max="5096" width="10" customWidth="1"/>
    <col min="5097" max="5098" width="8.7109375" customWidth="1"/>
    <col min="5099" max="5099" width="9.42578125" customWidth="1"/>
    <col min="5100" max="5101" width="8.7109375" customWidth="1"/>
    <col min="5102" max="5102" width="10" customWidth="1"/>
    <col min="5103" max="5104" width="8.7109375" customWidth="1"/>
    <col min="5105" max="5105" width="10.42578125" customWidth="1"/>
    <col min="5106" max="5107" width="8.7109375" customWidth="1"/>
    <col min="5108" max="5108" width="9.5703125" customWidth="1"/>
    <col min="5111" max="5111" width="11.42578125" customWidth="1"/>
    <col min="5114" max="5114" width="11.5703125" customWidth="1"/>
    <col min="5117" max="5117" width="11.28515625" customWidth="1"/>
    <col min="5120" max="5120" width="11.85546875" customWidth="1"/>
    <col min="5123" max="5123" width="11.140625" customWidth="1"/>
    <col min="5331" max="5331" width="37.85546875" customWidth="1"/>
    <col min="5332" max="5332" width="10.28515625" customWidth="1"/>
    <col min="5333" max="5333" width="8.7109375" customWidth="1"/>
    <col min="5334" max="5334" width="10.7109375" customWidth="1"/>
    <col min="5335" max="5336" width="8.7109375" customWidth="1"/>
    <col min="5337" max="5337" width="10.5703125" customWidth="1"/>
    <col min="5338" max="5339" width="8.7109375" customWidth="1"/>
    <col min="5340" max="5340" width="9.7109375" customWidth="1"/>
    <col min="5341" max="5342" width="8.7109375" customWidth="1"/>
    <col min="5343" max="5343" width="10.28515625" customWidth="1"/>
    <col min="5344" max="5345" width="8.7109375" customWidth="1"/>
    <col min="5346" max="5346" width="10.7109375" customWidth="1"/>
    <col min="5347" max="5348" width="8.7109375" customWidth="1"/>
    <col min="5349" max="5349" width="10.7109375" customWidth="1"/>
    <col min="5350" max="5351" width="8.7109375" customWidth="1"/>
    <col min="5352" max="5352" width="10" customWidth="1"/>
    <col min="5353" max="5354" width="8.7109375" customWidth="1"/>
    <col min="5355" max="5355" width="9.42578125" customWidth="1"/>
    <col min="5356" max="5357" width="8.7109375" customWidth="1"/>
    <col min="5358" max="5358" width="10" customWidth="1"/>
    <col min="5359" max="5360" width="8.7109375" customWidth="1"/>
    <col min="5361" max="5361" width="10.42578125" customWidth="1"/>
    <col min="5362" max="5363" width="8.7109375" customWidth="1"/>
    <col min="5364" max="5364" width="9.5703125" customWidth="1"/>
    <col min="5367" max="5367" width="11.42578125" customWidth="1"/>
    <col min="5370" max="5370" width="11.5703125" customWidth="1"/>
    <col min="5373" max="5373" width="11.28515625" customWidth="1"/>
    <col min="5376" max="5376" width="11.85546875" customWidth="1"/>
    <col min="5379" max="5379" width="11.140625" customWidth="1"/>
    <col min="5587" max="5587" width="37.85546875" customWidth="1"/>
    <col min="5588" max="5588" width="10.28515625" customWidth="1"/>
    <col min="5589" max="5589" width="8.7109375" customWidth="1"/>
    <col min="5590" max="5590" width="10.7109375" customWidth="1"/>
    <col min="5591" max="5592" width="8.7109375" customWidth="1"/>
    <col min="5593" max="5593" width="10.5703125" customWidth="1"/>
    <col min="5594" max="5595" width="8.7109375" customWidth="1"/>
    <col min="5596" max="5596" width="9.7109375" customWidth="1"/>
    <col min="5597" max="5598" width="8.7109375" customWidth="1"/>
    <col min="5599" max="5599" width="10.28515625" customWidth="1"/>
    <col min="5600" max="5601" width="8.7109375" customWidth="1"/>
    <col min="5602" max="5602" width="10.7109375" customWidth="1"/>
    <col min="5603" max="5604" width="8.7109375" customWidth="1"/>
    <col min="5605" max="5605" width="10.7109375" customWidth="1"/>
    <col min="5606" max="5607" width="8.7109375" customWidth="1"/>
    <col min="5608" max="5608" width="10" customWidth="1"/>
    <col min="5609" max="5610" width="8.7109375" customWidth="1"/>
    <col min="5611" max="5611" width="9.42578125" customWidth="1"/>
    <col min="5612" max="5613" width="8.7109375" customWidth="1"/>
    <col min="5614" max="5614" width="10" customWidth="1"/>
    <col min="5615" max="5616" width="8.7109375" customWidth="1"/>
    <col min="5617" max="5617" width="10.42578125" customWidth="1"/>
    <col min="5618" max="5619" width="8.7109375" customWidth="1"/>
    <col min="5620" max="5620" width="9.5703125" customWidth="1"/>
    <col min="5623" max="5623" width="11.42578125" customWidth="1"/>
    <col min="5626" max="5626" width="11.5703125" customWidth="1"/>
    <col min="5629" max="5629" width="11.28515625" customWidth="1"/>
    <col min="5632" max="5632" width="11.85546875" customWidth="1"/>
    <col min="5635" max="5635" width="11.140625" customWidth="1"/>
    <col min="5843" max="5843" width="37.85546875" customWidth="1"/>
    <col min="5844" max="5844" width="10.28515625" customWidth="1"/>
    <col min="5845" max="5845" width="8.7109375" customWidth="1"/>
    <col min="5846" max="5846" width="10.7109375" customWidth="1"/>
    <col min="5847" max="5848" width="8.7109375" customWidth="1"/>
    <col min="5849" max="5849" width="10.5703125" customWidth="1"/>
    <col min="5850" max="5851" width="8.7109375" customWidth="1"/>
    <col min="5852" max="5852" width="9.7109375" customWidth="1"/>
    <col min="5853" max="5854" width="8.7109375" customWidth="1"/>
    <col min="5855" max="5855" width="10.28515625" customWidth="1"/>
    <col min="5856" max="5857" width="8.7109375" customWidth="1"/>
    <col min="5858" max="5858" width="10.7109375" customWidth="1"/>
    <col min="5859" max="5860" width="8.7109375" customWidth="1"/>
    <col min="5861" max="5861" width="10.7109375" customWidth="1"/>
    <col min="5862" max="5863" width="8.7109375" customWidth="1"/>
    <col min="5864" max="5864" width="10" customWidth="1"/>
    <col min="5865" max="5866" width="8.7109375" customWidth="1"/>
    <col min="5867" max="5867" width="9.42578125" customWidth="1"/>
    <col min="5868" max="5869" width="8.7109375" customWidth="1"/>
    <col min="5870" max="5870" width="10" customWidth="1"/>
    <col min="5871" max="5872" width="8.7109375" customWidth="1"/>
    <col min="5873" max="5873" width="10.42578125" customWidth="1"/>
    <col min="5874" max="5875" width="8.7109375" customWidth="1"/>
    <col min="5876" max="5876" width="9.5703125" customWidth="1"/>
    <col min="5879" max="5879" width="11.42578125" customWidth="1"/>
    <col min="5882" max="5882" width="11.5703125" customWidth="1"/>
    <col min="5885" max="5885" width="11.28515625" customWidth="1"/>
    <col min="5888" max="5888" width="11.85546875" customWidth="1"/>
    <col min="5891" max="5891" width="11.140625" customWidth="1"/>
    <col min="6099" max="6099" width="37.85546875" customWidth="1"/>
    <col min="6100" max="6100" width="10.28515625" customWidth="1"/>
    <col min="6101" max="6101" width="8.7109375" customWidth="1"/>
    <col min="6102" max="6102" width="10.7109375" customWidth="1"/>
    <col min="6103" max="6104" width="8.7109375" customWidth="1"/>
    <col min="6105" max="6105" width="10.5703125" customWidth="1"/>
    <col min="6106" max="6107" width="8.7109375" customWidth="1"/>
    <col min="6108" max="6108" width="9.7109375" customWidth="1"/>
    <col min="6109" max="6110" width="8.7109375" customWidth="1"/>
    <col min="6111" max="6111" width="10.28515625" customWidth="1"/>
    <col min="6112" max="6113" width="8.7109375" customWidth="1"/>
    <col min="6114" max="6114" width="10.7109375" customWidth="1"/>
    <col min="6115" max="6116" width="8.7109375" customWidth="1"/>
    <col min="6117" max="6117" width="10.7109375" customWidth="1"/>
    <col min="6118" max="6119" width="8.7109375" customWidth="1"/>
    <col min="6120" max="6120" width="10" customWidth="1"/>
    <col min="6121" max="6122" width="8.7109375" customWidth="1"/>
    <col min="6123" max="6123" width="9.42578125" customWidth="1"/>
    <col min="6124" max="6125" width="8.7109375" customWidth="1"/>
    <col min="6126" max="6126" width="10" customWidth="1"/>
    <col min="6127" max="6128" width="8.7109375" customWidth="1"/>
    <col min="6129" max="6129" width="10.42578125" customWidth="1"/>
    <col min="6130" max="6131" width="8.7109375" customWidth="1"/>
    <col min="6132" max="6132" width="9.5703125" customWidth="1"/>
    <col min="6135" max="6135" width="11.42578125" customWidth="1"/>
    <col min="6138" max="6138" width="11.5703125" customWidth="1"/>
    <col min="6141" max="6141" width="11.28515625" customWidth="1"/>
    <col min="6144" max="6144" width="11.85546875" customWidth="1"/>
    <col min="6147" max="6147" width="11.140625" customWidth="1"/>
    <col min="6355" max="6355" width="37.85546875" customWidth="1"/>
    <col min="6356" max="6356" width="10.28515625" customWidth="1"/>
    <col min="6357" max="6357" width="8.7109375" customWidth="1"/>
    <col min="6358" max="6358" width="10.7109375" customWidth="1"/>
    <col min="6359" max="6360" width="8.7109375" customWidth="1"/>
    <col min="6361" max="6361" width="10.5703125" customWidth="1"/>
    <col min="6362" max="6363" width="8.7109375" customWidth="1"/>
    <col min="6364" max="6364" width="9.7109375" customWidth="1"/>
    <col min="6365" max="6366" width="8.7109375" customWidth="1"/>
    <col min="6367" max="6367" width="10.28515625" customWidth="1"/>
    <col min="6368" max="6369" width="8.7109375" customWidth="1"/>
    <col min="6370" max="6370" width="10.7109375" customWidth="1"/>
    <col min="6371" max="6372" width="8.7109375" customWidth="1"/>
    <col min="6373" max="6373" width="10.7109375" customWidth="1"/>
    <col min="6374" max="6375" width="8.7109375" customWidth="1"/>
    <col min="6376" max="6376" width="10" customWidth="1"/>
    <col min="6377" max="6378" width="8.7109375" customWidth="1"/>
    <col min="6379" max="6379" width="9.42578125" customWidth="1"/>
    <col min="6380" max="6381" width="8.7109375" customWidth="1"/>
    <col min="6382" max="6382" width="10" customWidth="1"/>
    <col min="6383" max="6384" width="8.7109375" customWidth="1"/>
    <col min="6385" max="6385" width="10.42578125" customWidth="1"/>
    <col min="6386" max="6387" width="8.7109375" customWidth="1"/>
    <col min="6388" max="6388" width="9.5703125" customWidth="1"/>
    <col min="6391" max="6391" width="11.42578125" customWidth="1"/>
    <col min="6394" max="6394" width="11.5703125" customWidth="1"/>
    <col min="6397" max="6397" width="11.28515625" customWidth="1"/>
    <col min="6400" max="6400" width="11.85546875" customWidth="1"/>
    <col min="6403" max="6403" width="11.140625" customWidth="1"/>
    <col min="6611" max="6611" width="37.85546875" customWidth="1"/>
    <col min="6612" max="6612" width="10.28515625" customWidth="1"/>
    <col min="6613" max="6613" width="8.7109375" customWidth="1"/>
    <col min="6614" max="6614" width="10.7109375" customWidth="1"/>
    <col min="6615" max="6616" width="8.7109375" customWidth="1"/>
    <col min="6617" max="6617" width="10.5703125" customWidth="1"/>
    <col min="6618" max="6619" width="8.7109375" customWidth="1"/>
    <col min="6620" max="6620" width="9.7109375" customWidth="1"/>
    <col min="6621" max="6622" width="8.7109375" customWidth="1"/>
    <col min="6623" max="6623" width="10.28515625" customWidth="1"/>
    <col min="6624" max="6625" width="8.7109375" customWidth="1"/>
    <col min="6626" max="6626" width="10.7109375" customWidth="1"/>
    <col min="6627" max="6628" width="8.7109375" customWidth="1"/>
    <col min="6629" max="6629" width="10.7109375" customWidth="1"/>
    <col min="6630" max="6631" width="8.7109375" customWidth="1"/>
    <col min="6632" max="6632" width="10" customWidth="1"/>
    <col min="6633" max="6634" width="8.7109375" customWidth="1"/>
    <col min="6635" max="6635" width="9.42578125" customWidth="1"/>
    <col min="6636" max="6637" width="8.7109375" customWidth="1"/>
    <col min="6638" max="6638" width="10" customWidth="1"/>
    <col min="6639" max="6640" width="8.7109375" customWidth="1"/>
    <col min="6641" max="6641" width="10.42578125" customWidth="1"/>
    <col min="6642" max="6643" width="8.7109375" customWidth="1"/>
    <col min="6644" max="6644" width="9.5703125" customWidth="1"/>
    <col min="6647" max="6647" width="11.42578125" customWidth="1"/>
    <col min="6650" max="6650" width="11.5703125" customWidth="1"/>
    <col min="6653" max="6653" width="11.28515625" customWidth="1"/>
    <col min="6656" max="6656" width="11.85546875" customWidth="1"/>
    <col min="6659" max="6659" width="11.140625" customWidth="1"/>
    <col min="6867" max="6867" width="37.85546875" customWidth="1"/>
    <col min="6868" max="6868" width="10.28515625" customWidth="1"/>
    <col min="6869" max="6869" width="8.7109375" customWidth="1"/>
    <col min="6870" max="6870" width="10.7109375" customWidth="1"/>
    <col min="6871" max="6872" width="8.7109375" customWidth="1"/>
    <col min="6873" max="6873" width="10.5703125" customWidth="1"/>
    <col min="6874" max="6875" width="8.7109375" customWidth="1"/>
    <col min="6876" max="6876" width="9.7109375" customWidth="1"/>
    <col min="6877" max="6878" width="8.7109375" customWidth="1"/>
    <col min="6879" max="6879" width="10.28515625" customWidth="1"/>
    <col min="6880" max="6881" width="8.7109375" customWidth="1"/>
    <col min="6882" max="6882" width="10.7109375" customWidth="1"/>
    <col min="6883" max="6884" width="8.7109375" customWidth="1"/>
    <col min="6885" max="6885" width="10.7109375" customWidth="1"/>
    <col min="6886" max="6887" width="8.7109375" customWidth="1"/>
    <col min="6888" max="6888" width="10" customWidth="1"/>
    <col min="6889" max="6890" width="8.7109375" customWidth="1"/>
    <col min="6891" max="6891" width="9.42578125" customWidth="1"/>
    <col min="6892" max="6893" width="8.7109375" customWidth="1"/>
    <col min="6894" max="6894" width="10" customWidth="1"/>
    <col min="6895" max="6896" width="8.7109375" customWidth="1"/>
    <col min="6897" max="6897" width="10.42578125" customWidth="1"/>
    <col min="6898" max="6899" width="8.7109375" customWidth="1"/>
    <col min="6900" max="6900" width="9.5703125" customWidth="1"/>
    <col min="6903" max="6903" width="11.42578125" customWidth="1"/>
    <col min="6906" max="6906" width="11.5703125" customWidth="1"/>
    <col min="6909" max="6909" width="11.28515625" customWidth="1"/>
    <col min="6912" max="6912" width="11.85546875" customWidth="1"/>
    <col min="6915" max="6915" width="11.140625" customWidth="1"/>
    <col min="7123" max="7123" width="37.85546875" customWidth="1"/>
    <col min="7124" max="7124" width="10.28515625" customWidth="1"/>
    <col min="7125" max="7125" width="8.7109375" customWidth="1"/>
    <col min="7126" max="7126" width="10.7109375" customWidth="1"/>
    <col min="7127" max="7128" width="8.7109375" customWidth="1"/>
    <col min="7129" max="7129" width="10.5703125" customWidth="1"/>
    <col min="7130" max="7131" width="8.7109375" customWidth="1"/>
    <col min="7132" max="7132" width="9.7109375" customWidth="1"/>
    <col min="7133" max="7134" width="8.7109375" customWidth="1"/>
    <col min="7135" max="7135" width="10.28515625" customWidth="1"/>
    <col min="7136" max="7137" width="8.7109375" customWidth="1"/>
    <col min="7138" max="7138" width="10.7109375" customWidth="1"/>
    <col min="7139" max="7140" width="8.7109375" customWidth="1"/>
    <col min="7141" max="7141" width="10.7109375" customWidth="1"/>
    <col min="7142" max="7143" width="8.7109375" customWidth="1"/>
    <col min="7144" max="7144" width="10" customWidth="1"/>
    <col min="7145" max="7146" width="8.7109375" customWidth="1"/>
    <col min="7147" max="7147" width="9.42578125" customWidth="1"/>
    <col min="7148" max="7149" width="8.7109375" customWidth="1"/>
    <col min="7150" max="7150" width="10" customWidth="1"/>
    <col min="7151" max="7152" width="8.7109375" customWidth="1"/>
    <col min="7153" max="7153" width="10.42578125" customWidth="1"/>
    <col min="7154" max="7155" width="8.7109375" customWidth="1"/>
    <col min="7156" max="7156" width="9.5703125" customWidth="1"/>
    <col min="7159" max="7159" width="11.42578125" customWidth="1"/>
    <col min="7162" max="7162" width="11.5703125" customWidth="1"/>
    <col min="7165" max="7165" width="11.28515625" customWidth="1"/>
    <col min="7168" max="7168" width="11.85546875" customWidth="1"/>
    <col min="7171" max="7171" width="11.140625" customWidth="1"/>
    <col min="7379" max="7379" width="37.85546875" customWidth="1"/>
    <col min="7380" max="7380" width="10.28515625" customWidth="1"/>
    <col min="7381" max="7381" width="8.7109375" customWidth="1"/>
    <col min="7382" max="7382" width="10.7109375" customWidth="1"/>
    <col min="7383" max="7384" width="8.7109375" customWidth="1"/>
    <col min="7385" max="7385" width="10.5703125" customWidth="1"/>
    <col min="7386" max="7387" width="8.7109375" customWidth="1"/>
    <col min="7388" max="7388" width="9.7109375" customWidth="1"/>
    <col min="7389" max="7390" width="8.7109375" customWidth="1"/>
    <col min="7391" max="7391" width="10.28515625" customWidth="1"/>
    <col min="7392" max="7393" width="8.7109375" customWidth="1"/>
    <col min="7394" max="7394" width="10.7109375" customWidth="1"/>
    <col min="7395" max="7396" width="8.7109375" customWidth="1"/>
    <col min="7397" max="7397" width="10.7109375" customWidth="1"/>
    <col min="7398" max="7399" width="8.7109375" customWidth="1"/>
    <col min="7400" max="7400" width="10" customWidth="1"/>
    <col min="7401" max="7402" width="8.7109375" customWidth="1"/>
    <col min="7403" max="7403" width="9.42578125" customWidth="1"/>
    <col min="7404" max="7405" width="8.7109375" customWidth="1"/>
    <col min="7406" max="7406" width="10" customWidth="1"/>
    <col min="7407" max="7408" width="8.7109375" customWidth="1"/>
    <col min="7409" max="7409" width="10.42578125" customWidth="1"/>
    <col min="7410" max="7411" width="8.7109375" customWidth="1"/>
    <col min="7412" max="7412" width="9.5703125" customWidth="1"/>
    <col min="7415" max="7415" width="11.42578125" customWidth="1"/>
    <col min="7418" max="7418" width="11.5703125" customWidth="1"/>
    <col min="7421" max="7421" width="11.28515625" customWidth="1"/>
    <col min="7424" max="7424" width="11.85546875" customWidth="1"/>
    <col min="7427" max="7427" width="11.140625" customWidth="1"/>
    <col min="7635" max="7635" width="37.85546875" customWidth="1"/>
    <col min="7636" max="7636" width="10.28515625" customWidth="1"/>
    <col min="7637" max="7637" width="8.7109375" customWidth="1"/>
    <col min="7638" max="7638" width="10.7109375" customWidth="1"/>
    <col min="7639" max="7640" width="8.7109375" customWidth="1"/>
    <col min="7641" max="7641" width="10.5703125" customWidth="1"/>
    <col min="7642" max="7643" width="8.7109375" customWidth="1"/>
    <col min="7644" max="7644" width="9.7109375" customWidth="1"/>
    <col min="7645" max="7646" width="8.7109375" customWidth="1"/>
    <col min="7647" max="7647" width="10.28515625" customWidth="1"/>
    <col min="7648" max="7649" width="8.7109375" customWidth="1"/>
    <col min="7650" max="7650" width="10.7109375" customWidth="1"/>
    <col min="7651" max="7652" width="8.7109375" customWidth="1"/>
    <col min="7653" max="7653" width="10.7109375" customWidth="1"/>
    <col min="7654" max="7655" width="8.7109375" customWidth="1"/>
    <col min="7656" max="7656" width="10" customWidth="1"/>
    <col min="7657" max="7658" width="8.7109375" customWidth="1"/>
    <col min="7659" max="7659" width="9.42578125" customWidth="1"/>
    <col min="7660" max="7661" width="8.7109375" customWidth="1"/>
    <col min="7662" max="7662" width="10" customWidth="1"/>
    <col min="7663" max="7664" width="8.7109375" customWidth="1"/>
    <col min="7665" max="7665" width="10.42578125" customWidth="1"/>
    <col min="7666" max="7667" width="8.7109375" customWidth="1"/>
    <col min="7668" max="7668" width="9.5703125" customWidth="1"/>
    <col min="7671" max="7671" width="11.42578125" customWidth="1"/>
    <col min="7674" max="7674" width="11.5703125" customWidth="1"/>
    <col min="7677" max="7677" width="11.28515625" customWidth="1"/>
    <col min="7680" max="7680" width="11.85546875" customWidth="1"/>
    <col min="7683" max="7683" width="11.140625" customWidth="1"/>
    <col min="7891" max="7891" width="37.85546875" customWidth="1"/>
    <col min="7892" max="7892" width="10.28515625" customWidth="1"/>
    <col min="7893" max="7893" width="8.7109375" customWidth="1"/>
    <col min="7894" max="7894" width="10.7109375" customWidth="1"/>
    <col min="7895" max="7896" width="8.7109375" customWidth="1"/>
    <col min="7897" max="7897" width="10.5703125" customWidth="1"/>
    <col min="7898" max="7899" width="8.7109375" customWidth="1"/>
    <col min="7900" max="7900" width="9.7109375" customWidth="1"/>
    <col min="7901" max="7902" width="8.7109375" customWidth="1"/>
    <col min="7903" max="7903" width="10.28515625" customWidth="1"/>
    <col min="7904" max="7905" width="8.7109375" customWidth="1"/>
    <col min="7906" max="7906" width="10.7109375" customWidth="1"/>
    <col min="7907" max="7908" width="8.7109375" customWidth="1"/>
    <col min="7909" max="7909" width="10.7109375" customWidth="1"/>
    <col min="7910" max="7911" width="8.7109375" customWidth="1"/>
    <col min="7912" max="7912" width="10" customWidth="1"/>
    <col min="7913" max="7914" width="8.7109375" customWidth="1"/>
    <col min="7915" max="7915" width="9.42578125" customWidth="1"/>
    <col min="7916" max="7917" width="8.7109375" customWidth="1"/>
    <col min="7918" max="7918" width="10" customWidth="1"/>
    <col min="7919" max="7920" width="8.7109375" customWidth="1"/>
    <col min="7921" max="7921" width="10.42578125" customWidth="1"/>
    <col min="7922" max="7923" width="8.7109375" customWidth="1"/>
    <col min="7924" max="7924" width="9.5703125" customWidth="1"/>
    <col min="7927" max="7927" width="11.42578125" customWidth="1"/>
    <col min="7930" max="7930" width="11.5703125" customWidth="1"/>
    <col min="7933" max="7933" width="11.28515625" customWidth="1"/>
    <col min="7936" max="7936" width="11.85546875" customWidth="1"/>
    <col min="7939" max="7939" width="11.140625" customWidth="1"/>
    <col min="8147" max="8147" width="37.85546875" customWidth="1"/>
    <col min="8148" max="8148" width="10.28515625" customWidth="1"/>
    <col min="8149" max="8149" width="8.7109375" customWidth="1"/>
    <col min="8150" max="8150" width="10.7109375" customWidth="1"/>
    <col min="8151" max="8152" width="8.7109375" customWidth="1"/>
    <col min="8153" max="8153" width="10.5703125" customWidth="1"/>
    <col min="8154" max="8155" width="8.7109375" customWidth="1"/>
    <col min="8156" max="8156" width="9.7109375" customWidth="1"/>
    <col min="8157" max="8158" width="8.7109375" customWidth="1"/>
    <col min="8159" max="8159" width="10.28515625" customWidth="1"/>
    <col min="8160" max="8161" width="8.7109375" customWidth="1"/>
    <col min="8162" max="8162" width="10.7109375" customWidth="1"/>
    <col min="8163" max="8164" width="8.7109375" customWidth="1"/>
    <col min="8165" max="8165" width="10.7109375" customWidth="1"/>
    <col min="8166" max="8167" width="8.7109375" customWidth="1"/>
    <col min="8168" max="8168" width="10" customWidth="1"/>
    <col min="8169" max="8170" width="8.7109375" customWidth="1"/>
    <col min="8171" max="8171" width="9.42578125" customWidth="1"/>
    <col min="8172" max="8173" width="8.7109375" customWidth="1"/>
    <col min="8174" max="8174" width="10" customWidth="1"/>
    <col min="8175" max="8176" width="8.7109375" customWidth="1"/>
    <col min="8177" max="8177" width="10.42578125" customWidth="1"/>
    <col min="8178" max="8179" width="8.7109375" customWidth="1"/>
    <col min="8180" max="8180" width="9.5703125" customWidth="1"/>
    <col min="8183" max="8183" width="11.42578125" customWidth="1"/>
    <col min="8186" max="8186" width="11.5703125" customWidth="1"/>
    <col min="8189" max="8189" width="11.28515625" customWidth="1"/>
    <col min="8192" max="8192" width="11.85546875" customWidth="1"/>
    <col min="8195" max="8195" width="11.140625" customWidth="1"/>
    <col min="8403" max="8403" width="37.85546875" customWidth="1"/>
    <col min="8404" max="8404" width="10.28515625" customWidth="1"/>
    <col min="8405" max="8405" width="8.7109375" customWidth="1"/>
    <col min="8406" max="8406" width="10.7109375" customWidth="1"/>
    <col min="8407" max="8408" width="8.7109375" customWidth="1"/>
    <col min="8409" max="8409" width="10.5703125" customWidth="1"/>
    <col min="8410" max="8411" width="8.7109375" customWidth="1"/>
    <col min="8412" max="8412" width="9.7109375" customWidth="1"/>
    <col min="8413" max="8414" width="8.7109375" customWidth="1"/>
    <col min="8415" max="8415" width="10.28515625" customWidth="1"/>
    <col min="8416" max="8417" width="8.7109375" customWidth="1"/>
    <col min="8418" max="8418" width="10.7109375" customWidth="1"/>
    <col min="8419" max="8420" width="8.7109375" customWidth="1"/>
    <col min="8421" max="8421" width="10.7109375" customWidth="1"/>
    <col min="8422" max="8423" width="8.7109375" customWidth="1"/>
    <col min="8424" max="8424" width="10" customWidth="1"/>
    <col min="8425" max="8426" width="8.7109375" customWidth="1"/>
    <col min="8427" max="8427" width="9.42578125" customWidth="1"/>
    <col min="8428" max="8429" width="8.7109375" customWidth="1"/>
    <col min="8430" max="8430" width="10" customWidth="1"/>
    <col min="8431" max="8432" width="8.7109375" customWidth="1"/>
    <col min="8433" max="8433" width="10.42578125" customWidth="1"/>
    <col min="8434" max="8435" width="8.7109375" customWidth="1"/>
    <col min="8436" max="8436" width="9.5703125" customWidth="1"/>
    <col min="8439" max="8439" width="11.42578125" customWidth="1"/>
    <col min="8442" max="8442" width="11.5703125" customWidth="1"/>
    <col min="8445" max="8445" width="11.28515625" customWidth="1"/>
    <col min="8448" max="8448" width="11.85546875" customWidth="1"/>
    <col min="8451" max="8451" width="11.140625" customWidth="1"/>
    <col min="8659" max="8659" width="37.85546875" customWidth="1"/>
    <col min="8660" max="8660" width="10.28515625" customWidth="1"/>
    <col min="8661" max="8661" width="8.7109375" customWidth="1"/>
    <col min="8662" max="8662" width="10.7109375" customWidth="1"/>
    <col min="8663" max="8664" width="8.7109375" customWidth="1"/>
    <col min="8665" max="8665" width="10.5703125" customWidth="1"/>
    <col min="8666" max="8667" width="8.7109375" customWidth="1"/>
    <col min="8668" max="8668" width="9.7109375" customWidth="1"/>
    <col min="8669" max="8670" width="8.7109375" customWidth="1"/>
    <col min="8671" max="8671" width="10.28515625" customWidth="1"/>
    <col min="8672" max="8673" width="8.7109375" customWidth="1"/>
    <col min="8674" max="8674" width="10.7109375" customWidth="1"/>
    <col min="8675" max="8676" width="8.7109375" customWidth="1"/>
    <col min="8677" max="8677" width="10.7109375" customWidth="1"/>
    <col min="8678" max="8679" width="8.7109375" customWidth="1"/>
    <col min="8680" max="8680" width="10" customWidth="1"/>
    <col min="8681" max="8682" width="8.7109375" customWidth="1"/>
    <col min="8683" max="8683" width="9.42578125" customWidth="1"/>
    <col min="8684" max="8685" width="8.7109375" customWidth="1"/>
    <col min="8686" max="8686" width="10" customWidth="1"/>
    <col min="8687" max="8688" width="8.7109375" customWidth="1"/>
    <col min="8689" max="8689" width="10.42578125" customWidth="1"/>
    <col min="8690" max="8691" width="8.7109375" customWidth="1"/>
    <col min="8692" max="8692" width="9.5703125" customWidth="1"/>
    <col min="8695" max="8695" width="11.42578125" customWidth="1"/>
    <col min="8698" max="8698" width="11.5703125" customWidth="1"/>
    <col min="8701" max="8701" width="11.28515625" customWidth="1"/>
    <col min="8704" max="8704" width="11.85546875" customWidth="1"/>
    <col min="8707" max="8707" width="11.140625" customWidth="1"/>
    <col min="8915" max="8915" width="37.85546875" customWidth="1"/>
    <col min="8916" max="8916" width="10.28515625" customWidth="1"/>
    <col min="8917" max="8917" width="8.7109375" customWidth="1"/>
    <col min="8918" max="8918" width="10.7109375" customWidth="1"/>
    <col min="8919" max="8920" width="8.7109375" customWidth="1"/>
    <col min="8921" max="8921" width="10.5703125" customWidth="1"/>
    <col min="8922" max="8923" width="8.7109375" customWidth="1"/>
    <col min="8924" max="8924" width="9.7109375" customWidth="1"/>
    <col min="8925" max="8926" width="8.7109375" customWidth="1"/>
    <col min="8927" max="8927" width="10.28515625" customWidth="1"/>
    <col min="8928" max="8929" width="8.7109375" customWidth="1"/>
    <col min="8930" max="8930" width="10.7109375" customWidth="1"/>
    <col min="8931" max="8932" width="8.7109375" customWidth="1"/>
    <col min="8933" max="8933" width="10.7109375" customWidth="1"/>
    <col min="8934" max="8935" width="8.7109375" customWidth="1"/>
    <col min="8936" max="8936" width="10" customWidth="1"/>
    <col min="8937" max="8938" width="8.7109375" customWidth="1"/>
    <col min="8939" max="8939" width="9.42578125" customWidth="1"/>
    <col min="8940" max="8941" width="8.7109375" customWidth="1"/>
    <col min="8942" max="8942" width="10" customWidth="1"/>
    <col min="8943" max="8944" width="8.7109375" customWidth="1"/>
    <col min="8945" max="8945" width="10.42578125" customWidth="1"/>
    <col min="8946" max="8947" width="8.7109375" customWidth="1"/>
    <col min="8948" max="8948" width="9.5703125" customWidth="1"/>
    <col min="8951" max="8951" width="11.42578125" customWidth="1"/>
    <col min="8954" max="8954" width="11.5703125" customWidth="1"/>
    <col min="8957" max="8957" width="11.28515625" customWidth="1"/>
    <col min="8960" max="8960" width="11.85546875" customWidth="1"/>
    <col min="8963" max="8963" width="11.140625" customWidth="1"/>
    <col min="9171" max="9171" width="37.85546875" customWidth="1"/>
    <col min="9172" max="9172" width="10.28515625" customWidth="1"/>
    <col min="9173" max="9173" width="8.7109375" customWidth="1"/>
    <col min="9174" max="9174" width="10.7109375" customWidth="1"/>
    <col min="9175" max="9176" width="8.7109375" customWidth="1"/>
    <col min="9177" max="9177" width="10.5703125" customWidth="1"/>
    <col min="9178" max="9179" width="8.7109375" customWidth="1"/>
    <col min="9180" max="9180" width="9.7109375" customWidth="1"/>
    <col min="9181" max="9182" width="8.7109375" customWidth="1"/>
    <col min="9183" max="9183" width="10.28515625" customWidth="1"/>
    <col min="9184" max="9185" width="8.7109375" customWidth="1"/>
    <col min="9186" max="9186" width="10.7109375" customWidth="1"/>
    <col min="9187" max="9188" width="8.7109375" customWidth="1"/>
    <col min="9189" max="9189" width="10.7109375" customWidth="1"/>
    <col min="9190" max="9191" width="8.7109375" customWidth="1"/>
    <col min="9192" max="9192" width="10" customWidth="1"/>
    <col min="9193" max="9194" width="8.7109375" customWidth="1"/>
    <col min="9195" max="9195" width="9.42578125" customWidth="1"/>
    <col min="9196" max="9197" width="8.7109375" customWidth="1"/>
    <col min="9198" max="9198" width="10" customWidth="1"/>
    <col min="9199" max="9200" width="8.7109375" customWidth="1"/>
    <col min="9201" max="9201" width="10.42578125" customWidth="1"/>
    <col min="9202" max="9203" width="8.7109375" customWidth="1"/>
    <col min="9204" max="9204" width="9.5703125" customWidth="1"/>
    <col min="9207" max="9207" width="11.42578125" customWidth="1"/>
    <col min="9210" max="9210" width="11.5703125" customWidth="1"/>
    <col min="9213" max="9213" width="11.28515625" customWidth="1"/>
    <col min="9216" max="9216" width="11.85546875" customWidth="1"/>
    <col min="9219" max="9219" width="11.140625" customWidth="1"/>
    <col min="9427" max="9427" width="37.85546875" customWidth="1"/>
    <col min="9428" max="9428" width="10.28515625" customWidth="1"/>
    <col min="9429" max="9429" width="8.7109375" customWidth="1"/>
    <col min="9430" max="9430" width="10.7109375" customWidth="1"/>
    <col min="9431" max="9432" width="8.7109375" customWidth="1"/>
    <col min="9433" max="9433" width="10.5703125" customWidth="1"/>
    <col min="9434" max="9435" width="8.7109375" customWidth="1"/>
    <col min="9436" max="9436" width="9.7109375" customWidth="1"/>
    <col min="9437" max="9438" width="8.7109375" customWidth="1"/>
    <col min="9439" max="9439" width="10.28515625" customWidth="1"/>
    <col min="9440" max="9441" width="8.7109375" customWidth="1"/>
    <col min="9442" max="9442" width="10.7109375" customWidth="1"/>
    <col min="9443" max="9444" width="8.7109375" customWidth="1"/>
    <col min="9445" max="9445" width="10.7109375" customWidth="1"/>
    <col min="9446" max="9447" width="8.7109375" customWidth="1"/>
    <col min="9448" max="9448" width="10" customWidth="1"/>
    <col min="9449" max="9450" width="8.7109375" customWidth="1"/>
    <col min="9451" max="9451" width="9.42578125" customWidth="1"/>
    <col min="9452" max="9453" width="8.7109375" customWidth="1"/>
    <col min="9454" max="9454" width="10" customWidth="1"/>
    <col min="9455" max="9456" width="8.7109375" customWidth="1"/>
    <col min="9457" max="9457" width="10.42578125" customWidth="1"/>
    <col min="9458" max="9459" width="8.7109375" customWidth="1"/>
    <col min="9460" max="9460" width="9.5703125" customWidth="1"/>
    <col min="9463" max="9463" width="11.42578125" customWidth="1"/>
    <col min="9466" max="9466" width="11.5703125" customWidth="1"/>
    <col min="9469" max="9469" width="11.28515625" customWidth="1"/>
    <col min="9472" max="9472" width="11.85546875" customWidth="1"/>
    <col min="9475" max="9475" width="11.140625" customWidth="1"/>
    <col min="9683" max="9683" width="37.85546875" customWidth="1"/>
    <col min="9684" max="9684" width="10.28515625" customWidth="1"/>
    <col min="9685" max="9685" width="8.7109375" customWidth="1"/>
    <col min="9686" max="9686" width="10.7109375" customWidth="1"/>
    <col min="9687" max="9688" width="8.7109375" customWidth="1"/>
    <col min="9689" max="9689" width="10.5703125" customWidth="1"/>
    <col min="9690" max="9691" width="8.7109375" customWidth="1"/>
    <col min="9692" max="9692" width="9.7109375" customWidth="1"/>
    <col min="9693" max="9694" width="8.7109375" customWidth="1"/>
    <col min="9695" max="9695" width="10.28515625" customWidth="1"/>
    <col min="9696" max="9697" width="8.7109375" customWidth="1"/>
    <col min="9698" max="9698" width="10.7109375" customWidth="1"/>
    <col min="9699" max="9700" width="8.7109375" customWidth="1"/>
    <col min="9701" max="9701" width="10.7109375" customWidth="1"/>
    <col min="9702" max="9703" width="8.7109375" customWidth="1"/>
    <col min="9704" max="9704" width="10" customWidth="1"/>
    <col min="9705" max="9706" width="8.7109375" customWidth="1"/>
    <col min="9707" max="9707" width="9.42578125" customWidth="1"/>
    <col min="9708" max="9709" width="8.7109375" customWidth="1"/>
    <col min="9710" max="9710" width="10" customWidth="1"/>
    <col min="9711" max="9712" width="8.7109375" customWidth="1"/>
    <col min="9713" max="9713" width="10.42578125" customWidth="1"/>
    <col min="9714" max="9715" width="8.7109375" customWidth="1"/>
    <col min="9716" max="9716" width="9.5703125" customWidth="1"/>
    <col min="9719" max="9719" width="11.42578125" customWidth="1"/>
    <col min="9722" max="9722" width="11.5703125" customWidth="1"/>
    <col min="9725" max="9725" width="11.28515625" customWidth="1"/>
    <col min="9728" max="9728" width="11.85546875" customWidth="1"/>
    <col min="9731" max="9731" width="11.140625" customWidth="1"/>
    <col min="9939" max="9939" width="37.85546875" customWidth="1"/>
    <col min="9940" max="9940" width="10.28515625" customWidth="1"/>
    <col min="9941" max="9941" width="8.7109375" customWidth="1"/>
    <col min="9942" max="9942" width="10.7109375" customWidth="1"/>
    <col min="9943" max="9944" width="8.7109375" customWidth="1"/>
    <col min="9945" max="9945" width="10.5703125" customWidth="1"/>
    <col min="9946" max="9947" width="8.7109375" customWidth="1"/>
    <col min="9948" max="9948" width="9.7109375" customWidth="1"/>
    <col min="9949" max="9950" width="8.7109375" customWidth="1"/>
    <col min="9951" max="9951" width="10.28515625" customWidth="1"/>
    <col min="9952" max="9953" width="8.7109375" customWidth="1"/>
    <col min="9954" max="9954" width="10.7109375" customWidth="1"/>
    <col min="9955" max="9956" width="8.7109375" customWidth="1"/>
    <col min="9957" max="9957" width="10.7109375" customWidth="1"/>
    <col min="9958" max="9959" width="8.7109375" customWidth="1"/>
    <col min="9960" max="9960" width="10" customWidth="1"/>
    <col min="9961" max="9962" width="8.7109375" customWidth="1"/>
    <col min="9963" max="9963" width="9.42578125" customWidth="1"/>
    <col min="9964" max="9965" width="8.7109375" customWidth="1"/>
    <col min="9966" max="9966" width="10" customWidth="1"/>
    <col min="9967" max="9968" width="8.7109375" customWidth="1"/>
    <col min="9969" max="9969" width="10.42578125" customWidth="1"/>
    <col min="9970" max="9971" width="8.7109375" customWidth="1"/>
    <col min="9972" max="9972" width="9.5703125" customWidth="1"/>
    <col min="9975" max="9975" width="11.42578125" customWidth="1"/>
    <col min="9978" max="9978" width="11.5703125" customWidth="1"/>
    <col min="9981" max="9981" width="11.28515625" customWidth="1"/>
    <col min="9984" max="9984" width="11.85546875" customWidth="1"/>
    <col min="9987" max="9987" width="11.140625" customWidth="1"/>
    <col min="10195" max="10195" width="37.85546875" customWidth="1"/>
    <col min="10196" max="10196" width="10.28515625" customWidth="1"/>
    <col min="10197" max="10197" width="8.7109375" customWidth="1"/>
    <col min="10198" max="10198" width="10.7109375" customWidth="1"/>
    <col min="10199" max="10200" width="8.7109375" customWidth="1"/>
    <col min="10201" max="10201" width="10.5703125" customWidth="1"/>
    <col min="10202" max="10203" width="8.7109375" customWidth="1"/>
    <col min="10204" max="10204" width="9.7109375" customWidth="1"/>
    <col min="10205" max="10206" width="8.7109375" customWidth="1"/>
    <col min="10207" max="10207" width="10.28515625" customWidth="1"/>
    <col min="10208" max="10209" width="8.7109375" customWidth="1"/>
    <col min="10210" max="10210" width="10.7109375" customWidth="1"/>
    <col min="10211" max="10212" width="8.7109375" customWidth="1"/>
    <col min="10213" max="10213" width="10.7109375" customWidth="1"/>
    <col min="10214" max="10215" width="8.7109375" customWidth="1"/>
    <col min="10216" max="10216" width="10" customWidth="1"/>
    <col min="10217" max="10218" width="8.7109375" customWidth="1"/>
    <col min="10219" max="10219" width="9.42578125" customWidth="1"/>
    <col min="10220" max="10221" width="8.7109375" customWidth="1"/>
    <col min="10222" max="10222" width="10" customWidth="1"/>
    <col min="10223" max="10224" width="8.7109375" customWidth="1"/>
    <col min="10225" max="10225" width="10.42578125" customWidth="1"/>
    <col min="10226" max="10227" width="8.7109375" customWidth="1"/>
    <col min="10228" max="10228" width="9.5703125" customWidth="1"/>
    <col min="10231" max="10231" width="11.42578125" customWidth="1"/>
    <col min="10234" max="10234" width="11.5703125" customWidth="1"/>
    <col min="10237" max="10237" width="11.28515625" customWidth="1"/>
    <col min="10240" max="10240" width="11.85546875" customWidth="1"/>
    <col min="10243" max="10243" width="11.140625" customWidth="1"/>
    <col min="10451" max="10451" width="37.85546875" customWidth="1"/>
    <col min="10452" max="10452" width="10.28515625" customWidth="1"/>
    <col min="10453" max="10453" width="8.7109375" customWidth="1"/>
    <col min="10454" max="10454" width="10.7109375" customWidth="1"/>
    <col min="10455" max="10456" width="8.7109375" customWidth="1"/>
    <col min="10457" max="10457" width="10.5703125" customWidth="1"/>
    <col min="10458" max="10459" width="8.7109375" customWidth="1"/>
    <col min="10460" max="10460" width="9.7109375" customWidth="1"/>
    <col min="10461" max="10462" width="8.7109375" customWidth="1"/>
    <col min="10463" max="10463" width="10.28515625" customWidth="1"/>
    <col min="10464" max="10465" width="8.7109375" customWidth="1"/>
    <col min="10466" max="10466" width="10.7109375" customWidth="1"/>
    <col min="10467" max="10468" width="8.7109375" customWidth="1"/>
    <col min="10469" max="10469" width="10.7109375" customWidth="1"/>
    <col min="10470" max="10471" width="8.7109375" customWidth="1"/>
    <col min="10472" max="10472" width="10" customWidth="1"/>
    <col min="10473" max="10474" width="8.7109375" customWidth="1"/>
    <col min="10475" max="10475" width="9.42578125" customWidth="1"/>
    <col min="10476" max="10477" width="8.7109375" customWidth="1"/>
    <col min="10478" max="10478" width="10" customWidth="1"/>
    <col min="10479" max="10480" width="8.7109375" customWidth="1"/>
    <col min="10481" max="10481" width="10.42578125" customWidth="1"/>
    <col min="10482" max="10483" width="8.7109375" customWidth="1"/>
    <col min="10484" max="10484" width="9.5703125" customWidth="1"/>
    <col min="10487" max="10487" width="11.42578125" customWidth="1"/>
    <col min="10490" max="10490" width="11.5703125" customWidth="1"/>
    <col min="10493" max="10493" width="11.28515625" customWidth="1"/>
    <col min="10496" max="10496" width="11.85546875" customWidth="1"/>
    <col min="10499" max="10499" width="11.140625" customWidth="1"/>
    <col min="10707" max="10707" width="37.85546875" customWidth="1"/>
    <col min="10708" max="10708" width="10.28515625" customWidth="1"/>
    <col min="10709" max="10709" width="8.7109375" customWidth="1"/>
    <col min="10710" max="10710" width="10.7109375" customWidth="1"/>
    <col min="10711" max="10712" width="8.7109375" customWidth="1"/>
    <col min="10713" max="10713" width="10.5703125" customWidth="1"/>
    <col min="10714" max="10715" width="8.7109375" customWidth="1"/>
    <col min="10716" max="10716" width="9.7109375" customWidth="1"/>
    <col min="10717" max="10718" width="8.7109375" customWidth="1"/>
    <col min="10719" max="10719" width="10.28515625" customWidth="1"/>
    <col min="10720" max="10721" width="8.7109375" customWidth="1"/>
    <col min="10722" max="10722" width="10.7109375" customWidth="1"/>
    <col min="10723" max="10724" width="8.7109375" customWidth="1"/>
    <col min="10725" max="10725" width="10.7109375" customWidth="1"/>
    <col min="10726" max="10727" width="8.7109375" customWidth="1"/>
    <col min="10728" max="10728" width="10" customWidth="1"/>
    <col min="10729" max="10730" width="8.7109375" customWidth="1"/>
    <col min="10731" max="10731" width="9.42578125" customWidth="1"/>
    <col min="10732" max="10733" width="8.7109375" customWidth="1"/>
    <col min="10734" max="10734" width="10" customWidth="1"/>
    <col min="10735" max="10736" width="8.7109375" customWidth="1"/>
    <col min="10737" max="10737" width="10.42578125" customWidth="1"/>
    <col min="10738" max="10739" width="8.7109375" customWidth="1"/>
    <col min="10740" max="10740" width="9.5703125" customWidth="1"/>
    <col min="10743" max="10743" width="11.42578125" customWidth="1"/>
    <col min="10746" max="10746" width="11.5703125" customWidth="1"/>
    <col min="10749" max="10749" width="11.28515625" customWidth="1"/>
    <col min="10752" max="10752" width="11.85546875" customWidth="1"/>
    <col min="10755" max="10755" width="11.140625" customWidth="1"/>
    <col min="10963" max="10963" width="37.85546875" customWidth="1"/>
    <col min="10964" max="10964" width="10.28515625" customWidth="1"/>
    <col min="10965" max="10965" width="8.7109375" customWidth="1"/>
    <col min="10966" max="10966" width="10.7109375" customWidth="1"/>
    <col min="10967" max="10968" width="8.7109375" customWidth="1"/>
    <col min="10969" max="10969" width="10.5703125" customWidth="1"/>
    <col min="10970" max="10971" width="8.7109375" customWidth="1"/>
    <col min="10972" max="10972" width="9.7109375" customWidth="1"/>
    <col min="10973" max="10974" width="8.7109375" customWidth="1"/>
    <col min="10975" max="10975" width="10.28515625" customWidth="1"/>
    <col min="10976" max="10977" width="8.7109375" customWidth="1"/>
    <col min="10978" max="10978" width="10.7109375" customWidth="1"/>
    <col min="10979" max="10980" width="8.7109375" customWidth="1"/>
    <col min="10981" max="10981" width="10.7109375" customWidth="1"/>
    <col min="10982" max="10983" width="8.7109375" customWidth="1"/>
    <col min="10984" max="10984" width="10" customWidth="1"/>
    <col min="10985" max="10986" width="8.7109375" customWidth="1"/>
    <col min="10987" max="10987" width="9.42578125" customWidth="1"/>
    <col min="10988" max="10989" width="8.7109375" customWidth="1"/>
    <col min="10990" max="10990" width="10" customWidth="1"/>
    <col min="10991" max="10992" width="8.7109375" customWidth="1"/>
    <col min="10993" max="10993" width="10.42578125" customWidth="1"/>
    <col min="10994" max="10995" width="8.7109375" customWidth="1"/>
    <col min="10996" max="10996" width="9.5703125" customWidth="1"/>
    <col min="10999" max="10999" width="11.42578125" customWidth="1"/>
    <col min="11002" max="11002" width="11.5703125" customWidth="1"/>
    <col min="11005" max="11005" width="11.28515625" customWidth="1"/>
    <col min="11008" max="11008" width="11.85546875" customWidth="1"/>
    <col min="11011" max="11011" width="11.140625" customWidth="1"/>
    <col min="11219" max="11219" width="37.85546875" customWidth="1"/>
    <col min="11220" max="11220" width="10.28515625" customWidth="1"/>
    <col min="11221" max="11221" width="8.7109375" customWidth="1"/>
    <col min="11222" max="11222" width="10.7109375" customWidth="1"/>
    <col min="11223" max="11224" width="8.7109375" customWidth="1"/>
    <col min="11225" max="11225" width="10.5703125" customWidth="1"/>
    <col min="11226" max="11227" width="8.7109375" customWidth="1"/>
    <col min="11228" max="11228" width="9.7109375" customWidth="1"/>
    <col min="11229" max="11230" width="8.7109375" customWidth="1"/>
    <col min="11231" max="11231" width="10.28515625" customWidth="1"/>
    <col min="11232" max="11233" width="8.7109375" customWidth="1"/>
    <col min="11234" max="11234" width="10.7109375" customWidth="1"/>
    <col min="11235" max="11236" width="8.7109375" customWidth="1"/>
    <col min="11237" max="11237" width="10.7109375" customWidth="1"/>
    <col min="11238" max="11239" width="8.7109375" customWidth="1"/>
    <col min="11240" max="11240" width="10" customWidth="1"/>
    <col min="11241" max="11242" width="8.7109375" customWidth="1"/>
    <col min="11243" max="11243" width="9.42578125" customWidth="1"/>
    <col min="11244" max="11245" width="8.7109375" customWidth="1"/>
    <col min="11246" max="11246" width="10" customWidth="1"/>
    <col min="11247" max="11248" width="8.7109375" customWidth="1"/>
    <col min="11249" max="11249" width="10.42578125" customWidth="1"/>
    <col min="11250" max="11251" width="8.7109375" customWidth="1"/>
    <col min="11252" max="11252" width="9.5703125" customWidth="1"/>
    <col min="11255" max="11255" width="11.42578125" customWidth="1"/>
    <col min="11258" max="11258" width="11.5703125" customWidth="1"/>
    <col min="11261" max="11261" width="11.28515625" customWidth="1"/>
    <col min="11264" max="11264" width="11.85546875" customWidth="1"/>
    <col min="11267" max="11267" width="11.140625" customWidth="1"/>
    <col min="11475" max="11475" width="37.85546875" customWidth="1"/>
    <col min="11476" max="11476" width="10.28515625" customWidth="1"/>
    <col min="11477" max="11477" width="8.7109375" customWidth="1"/>
    <col min="11478" max="11478" width="10.7109375" customWidth="1"/>
    <col min="11479" max="11480" width="8.7109375" customWidth="1"/>
    <col min="11481" max="11481" width="10.5703125" customWidth="1"/>
    <col min="11482" max="11483" width="8.7109375" customWidth="1"/>
    <col min="11484" max="11484" width="9.7109375" customWidth="1"/>
    <col min="11485" max="11486" width="8.7109375" customWidth="1"/>
    <col min="11487" max="11487" width="10.28515625" customWidth="1"/>
    <col min="11488" max="11489" width="8.7109375" customWidth="1"/>
    <col min="11490" max="11490" width="10.7109375" customWidth="1"/>
    <col min="11491" max="11492" width="8.7109375" customWidth="1"/>
    <col min="11493" max="11493" width="10.7109375" customWidth="1"/>
    <col min="11494" max="11495" width="8.7109375" customWidth="1"/>
    <col min="11496" max="11496" width="10" customWidth="1"/>
    <col min="11497" max="11498" width="8.7109375" customWidth="1"/>
    <col min="11499" max="11499" width="9.42578125" customWidth="1"/>
    <col min="11500" max="11501" width="8.7109375" customWidth="1"/>
    <col min="11502" max="11502" width="10" customWidth="1"/>
    <col min="11503" max="11504" width="8.7109375" customWidth="1"/>
    <col min="11505" max="11505" width="10.42578125" customWidth="1"/>
    <col min="11506" max="11507" width="8.7109375" customWidth="1"/>
    <col min="11508" max="11508" width="9.5703125" customWidth="1"/>
    <col min="11511" max="11511" width="11.42578125" customWidth="1"/>
    <col min="11514" max="11514" width="11.5703125" customWidth="1"/>
    <col min="11517" max="11517" width="11.28515625" customWidth="1"/>
    <col min="11520" max="11520" width="11.85546875" customWidth="1"/>
    <col min="11523" max="11523" width="11.140625" customWidth="1"/>
    <col min="11731" max="11731" width="37.85546875" customWidth="1"/>
    <col min="11732" max="11732" width="10.28515625" customWidth="1"/>
    <col min="11733" max="11733" width="8.7109375" customWidth="1"/>
    <col min="11734" max="11734" width="10.7109375" customWidth="1"/>
    <col min="11735" max="11736" width="8.7109375" customWidth="1"/>
    <col min="11737" max="11737" width="10.5703125" customWidth="1"/>
    <col min="11738" max="11739" width="8.7109375" customWidth="1"/>
    <col min="11740" max="11740" width="9.7109375" customWidth="1"/>
    <col min="11741" max="11742" width="8.7109375" customWidth="1"/>
    <col min="11743" max="11743" width="10.28515625" customWidth="1"/>
    <col min="11744" max="11745" width="8.7109375" customWidth="1"/>
    <col min="11746" max="11746" width="10.7109375" customWidth="1"/>
    <col min="11747" max="11748" width="8.7109375" customWidth="1"/>
    <col min="11749" max="11749" width="10.7109375" customWidth="1"/>
    <col min="11750" max="11751" width="8.7109375" customWidth="1"/>
    <col min="11752" max="11752" width="10" customWidth="1"/>
    <col min="11753" max="11754" width="8.7109375" customWidth="1"/>
    <col min="11755" max="11755" width="9.42578125" customWidth="1"/>
    <col min="11756" max="11757" width="8.7109375" customWidth="1"/>
    <col min="11758" max="11758" width="10" customWidth="1"/>
    <col min="11759" max="11760" width="8.7109375" customWidth="1"/>
    <col min="11761" max="11761" width="10.42578125" customWidth="1"/>
    <col min="11762" max="11763" width="8.7109375" customWidth="1"/>
    <col min="11764" max="11764" width="9.5703125" customWidth="1"/>
    <col min="11767" max="11767" width="11.42578125" customWidth="1"/>
    <col min="11770" max="11770" width="11.5703125" customWidth="1"/>
    <col min="11773" max="11773" width="11.28515625" customWidth="1"/>
    <col min="11776" max="11776" width="11.85546875" customWidth="1"/>
    <col min="11779" max="11779" width="11.140625" customWidth="1"/>
    <col min="11987" max="11987" width="37.85546875" customWidth="1"/>
    <col min="11988" max="11988" width="10.28515625" customWidth="1"/>
    <col min="11989" max="11989" width="8.7109375" customWidth="1"/>
    <col min="11990" max="11990" width="10.7109375" customWidth="1"/>
    <col min="11991" max="11992" width="8.7109375" customWidth="1"/>
    <col min="11993" max="11993" width="10.5703125" customWidth="1"/>
    <col min="11994" max="11995" width="8.7109375" customWidth="1"/>
    <col min="11996" max="11996" width="9.7109375" customWidth="1"/>
    <col min="11997" max="11998" width="8.7109375" customWidth="1"/>
    <col min="11999" max="11999" width="10.28515625" customWidth="1"/>
    <col min="12000" max="12001" width="8.7109375" customWidth="1"/>
    <col min="12002" max="12002" width="10.7109375" customWidth="1"/>
    <col min="12003" max="12004" width="8.7109375" customWidth="1"/>
    <col min="12005" max="12005" width="10.7109375" customWidth="1"/>
    <col min="12006" max="12007" width="8.7109375" customWidth="1"/>
    <col min="12008" max="12008" width="10" customWidth="1"/>
    <col min="12009" max="12010" width="8.7109375" customWidth="1"/>
    <col min="12011" max="12011" width="9.42578125" customWidth="1"/>
    <col min="12012" max="12013" width="8.7109375" customWidth="1"/>
    <col min="12014" max="12014" width="10" customWidth="1"/>
    <col min="12015" max="12016" width="8.7109375" customWidth="1"/>
    <col min="12017" max="12017" width="10.42578125" customWidth="1"/>
    <col min="12018" max="12019" width="8.7109375" customWidth="1"/>
    <col min="12020" max="12020" width="9.5703125" customWidth="1"/>
    <col min="12023" max="12023" width="11.42578125" customWidth="1"/>
    <col min="12026" max="12026" width="11.5703125" customWidth="1"/>
    <col min="12029" max="12029" width="11.28515625" customWidth="1"/>
    <col min="12032" max="12032" width="11.85546875" customWidth="1"/>
    <col min="12035" max="12035" width="11.140625" customWidth="1"/>
    <col min="12243" max="12243" width="37.85546875" customWidth="1"/>
    <col min="12244" max="12244" width="10.28515625" customWidth="1"/>
    <col min="12245" max="12245" width="8.7109375" customWidth="1"/>
    <col min="12246" max="12246" width="10.7109375" customWidth="1"/>
    <col min="12247" max="12248" width="8.7109375" customWidth="1"/>
    <col min="12249" max="12249" width="10.5703125" customWidth="1"/>
    <col min="12250" max="12251" width="8.7109375" customWidth="1"/>
    <col min="12252" max="12252" width="9.7109375" customWidth="1"/>
    <col min="12253" max="12254" width="8.7109375" customWidth="1"/>
    <col min="12255" max="12255" width="10.28515625" customWidth="1"/>
    <col min="12256" max="12257" width="8.7109375" customWidth="1"/>
    <col min="12258" max="12258" width="10.7109375" customWidth="1"/>
    <col min="12259" max="12260" width="8.7109375" customWidth="1"/>
    <col min="12261" max="12261" width="10.7109375" customWidth="1"/>
    <col min="12262" max="12263" width="8.7109375" customWidth="1"/>
    <col min="12264" max="12264" width="10" customWidth="1"/>
    <col min="12265" max="12266" width="8.7109375" customWidth="1"/>
    <col min="12267" max="12267" width="9.42578125" customWidth="1"/>
    <col min="12268" max="12269" width="8.7109375" customWidth="1"/>
    <col min="12270" max="12270" width="10" customWidth="1"/>
    <col min="12271" max="12272" width="8.7109375" customWidth="1"/>
    <col min="12273" max="12273" width="10.42578125" customWidth="1"/>
    <col min="12274" max="12275" width="8.7109375" customWidth="1"/>
    <col min="12276" max="12276" width="9.5703125" customWidth="1"/>
    <col min="12279" max="12279" width="11.42578125" customWidth="1"/>
    <col min="12282" max="12282" width="11.5703125" customWidth="1"/>
    <col min="12285" max="12285" width="11.28515625" customWidth="1"/>
    <col min="12288" max="12288" width="11.85546875" customWidth="1"/>
    <col min="12291" max="12291" width="11.140625" customWidth="1"/>
    <col min="12499" max="12499" width="37.85546875" customWidth="1"/>
    <col min="12500" max="12500" width="10.28515625" customWidth="1"/>
    <col min="12501" max="12501" width="8.7109375" customWidth="1"/>
    <col min="12502" max="12502" width="10.7109375" customWidth="1"/>
    <col min="12503" max="12504" width="8.7109375" customWidth="1"/>
    <col min="12505" max="12505" width="10.5703125" customWidth="1"/>
    <col min="12506" max="12507" width="8.7109375" customWidth="1"/>
    <col min="12508" max="12508" width="9.7109375" customWidth="1"/>
    <col min="12509" max="12510" width="8.7109375" customWidth="1"/>
    <col min="12511" max="12511" width="10.28515625" customWidth="1"/>
    <col min="12512" max="12513" width="8.7109375" customWidth="1"/>
    <col min="12514" max="12514" width="10.7109375" customWidth="1"/>
    <col min="12515" max="12516" width="8.7109375" customWidth="1"/>
    <col min="12517" max="12517" width="10.7109375" customWidth="1"/>
    <col min="12518" max="12519" width="8.7109375" customWidth="1"/>
    <col min="12520" max="12520" width="10" customWidth="1"/>
    <col min="12521" max="12522" width="8.7109375" customWidth="1"/>
    <col min="12523" max="12523" width="9.42578125" customWidth="1"/>
    <col min="12524" max="12525" width="8.7109375" customWidth="1"/>
    <col min="12526" max="12526" width="10" customWidth="1"/>
    <col min="12527" max="12528" width="8.7109375" customWidth="1"/>
    <col min="12529" max="12529" width="10.42578125" customWidth="1"/>
    <col min="12530" max="12531" width="8.7109375" customWidth="1"/>
    <col min="12532" max="12532" width="9.5703125" customWidth="1"/>
    <col min="12535" max="12535" width="11.42578125" customWidth="1"/>
    <col min="12538" max="12538" width="11.5703125" customWidth="1"/>
    <col min="12541" max="12541" width="11.28515625" customWidth="1"/>
    <col min="12544" max="12544" width="11.85546875" customWidth="1"/>
    <col min="12547" max="12547" width="11.140625" customWidth="1"/>
    <col min="12755" max="12755" width="37.85546875" customWidth="1"/>
    <col min="12756" max="12756" width="10.28515625" customWidth="1"/>
    <col min="12757" max="12757" width="8.7109375" customWidth="1"/>
    <col min="12758" max="12758" width="10.7109375" customWidth="1"/>
    <col min="12759" max="12760" width="8.7109375" customWidth="1"/>
    <col min="12761" max="12761" width="10.5703125" customWidth="1"/>
    <col min="12762" max="12763" width="8.7109375" customWidth="1"/>
    <col min="12764" max="12764" width="9.7109375" customWidth="1"/>
    <col min="12765" max="12766" width="8.7109375" customWidth="1"/>
    <col min="12767" max="12767" width="10.28515625" customWidth="1"/>
    <col min="12768" max="12769" width="8.7109375" customWidth="1"/>
    <col min="12770" max="12770" width="10.7109375" customWidth="1"/>
    <col min="12771" max="12772" width="8.7109375" customWidth="1"/>
    <col min="12773" max="12773" width="10.7109375" customWidth="1"/>
    <col min="12774" max="12775" width="8.7109375" customWidth="1"/>
    <col min="12776" max="12776" width="10" customWidth="1"/>
    <col min="12777" max="12778" width="8.7109375" customWidth="1"/>
    <col min="12779" max="12779" width="9.42578125" customWidth="1"/>
    <col min="12780" max="12781" width="8.7109375" customWidth="1"/>
    <col min="12782" max="12782" width="10" customWidth="1"/>
    <col min="12783" max="12784" width="8.7109375" customWidth="1"/>
    <col min="12785" max="12785" width="10.42578125" customWidth="1"/>
    <col min="12786" max="12787" width="8.7109375" customWidth="1"/>
    <col min="12788" max="12788" width="9.5703125" customWidth="1"/>
    <col min="12791" max="12791" width="11.42578125" customWidth="1"/>
    <col min="12794" max="12794" width="11.5703125" customWidth="1"/>
    <col min="12797" max="12797" width="11.28515625" customWidth="1"/>
    <col min="12800" max="12800" width="11.85546875" customWidth="1"/>
    <col min="12803" max="12803" width="11.140625" customWidth="1"/>
    <col min="13011" max="13011" width="37.85546875" customWidth="1"/>
    <col min="13012" max="13012" width="10.28515625" customWidth="1"/>
    <col min="13013" max="13013" width="8.7109375" customWidth="1"/>
    <col min="13014" max="13014" width="10.7109375" customWidth="1"/>
    <col min="13015" max="13016" width="8.7109375" customWidth="1"/>
    <col min="13017" max="13017" width="10.5703125" customWidth="1"/>
    <col min="13018" max="13019" width="8.7109375" customWidth="1"/>
    <col min="13020" max="13020" width="9.7109375" customWidth="1"/>
    <col min="13021" max="13022" width="8.7109375" customWidth="1"/>
    <col min="13023" max="13023" width="10.28515625" customWidth="1"/>
    <col min="13024" max="13025" width="8.7109375" customWidth="1"/>
    <col min="13026" max="13026" width="10.7109375" customWidth="1"/>
    <col min="13027" max="13028" width="8.7109375" customWidth="1"/>
    <col min="13029" max="13029" width="10.7109375" customWidth="1"/>
    <col min="13030" max="13031" width="8.7109375" customWidth="1"/>
    <col min="13032" max="13032" width="10" customWidth="1"/>
    <col min="13033" max="13034" width="8.7109375" customWidth="1"/>
    <col min="13035" max="13035" width="9.42578125" customWidth="1"/>
    <col min="13036" max="13037" width="8.7109375" customWidth="1"/>
    <col min="13038" max="13038" width="10" customWidth="1"/>
    <col min="13039" max="13040" width="8.7109375" customWidth="1"/>
    <col min="13041" max="13041" width="10.42578125" customWidth="1"/>
    <col min="13042" max="13043" width="8.7109375" customWidth="1"/>
    <col min="13044" max="13044" width="9.5703125" customWidth="1"/>
    <col min="13047" max="13047" width="11.42578125" customWidth="1"/>
    <col min="13050" max="13050" width="11.5703125" customWidth="1"/>
    <col min="13053" max="13053" width="11.28515625" customWidth="1"/>
    <col min="13056" max="13056" width="11.85546875" customWidth="1"/>
    <col min="13059" max="13059" width="11.140625" customWidth="1"/>
    <col min="13267" max="13267" width="37.85546875" customWidth="1"/>
    <col min="13268" max="13268" width="10.28515625" customWidth="1"/>
    <col min="13269" max="13269" width="8.7109375" customWidth="1"/>
    <col min="13270" max="13270" width="10.7109375" customWidth="1"/>
    <col min="13271" max="13272" width="8.7109375" customWidth="1"/>
    <col min="13273" max="13273" width="10.5703125" customWidth="1"/>
    <col min="13274" max="13275" width="8.7109375" customWidth="1"/>
    <col min="13276" max="13276" width="9.7109375" customWidth="1"/>
    <col min="13277" max="13278" width="8.7109375" customWidth="1"/>
    <col min="13279" max="13279" width="10.28515625" customWidth="1"/>
    <col min="13280" max="13281" width="8.7109375" customWidth="1"/>
    <col min="13282" max="13282" width="10.7109375" customWidth="1"/>
    <col min="13283" max="13284" width="8.7109375" customWidth="1"/>
    <col min="13285" max="13285" width="10.7109375" customWidth="1"/>
    <col min="13286" max="13287" width="8.7109375" customWidth="1"/>
    <col min="13288" max="13288" width="10" customWidth="1"/>
    <col min="13289" max="13290" width="8.7109375" customWidth="1"/>
    <col min="13291" max="13291" width="9.42578125" customWidth="1"/>
    <col min="13292" max="13293" width="8.7109375" customWidth="1"/>
    <col min="13294" max="13294" width="10" customWidth="1"/>
    <col min="13295" max="13296" width="8.7109375" customWidth="1"/>
    <col min="13297" max="13297" width="10.42578125" customWidth="1"/>
    <col min="13298" max="13299" width="8.7109375" customWidth="1"/>
    <col min="13300" max="13300" width="9.5703125" customWidth="1"/>
    <col min="13303" max="13303" width="11.42578125" customWidth="1"/>
    <col min="13306" max="13306" width="11.5703125" customWidth="1"/>
    <col min="13309" max="13309" width="11.28515625" customWidth="1"/>
    <col min="13312" max="13312" width="11.85546875" customWidth="1"/>
    <col min="13315" max="13315" width="11.140625" customWidth="1"/>
    <col min="13523" max="13523" width="37.85546875" customWidth="1"/>
    <col min="13524" max="13524" width="10.28515625" customWidth="1"/>
    <col min="13525" max="13525" width="8.7109375" customWidth="1"/>
    <col min="13526" max="13526" width="10.7109375" customWidth="1"/>
    <col min="13527" max="13528" width="8.7109375" customWidth="1"/>
    <col min="13529" max="13529" width="10.5703125" customWidth="1"/>
    <col min="13530" max="13531" width="8.7109375" customWidth="1"/>
    <col min="13532" max="13532" width="9.7109375" customWidth="1"/>
    <col min="13533" max="13534" width="8.7109375" customWidth="1"/>
    <col min="13535" max="13535" width="10.28515625" customWidth="1"/>
    <col min="13536" max="13537" width="8.7109375" customWidth="1"/>
    <col min="13538" max="13538" width="10.7109375" customWidth="1"/>
    <col min="13539" max="13540" width="8.7109375" customWidth="1"/>
    <col min="13541" max="13541" width="10.7109375" customWidth="1"/>
    <col min="13542" max="13543" width="8.7109375" customWidth="1"/>
    <col min="13544" max="13544" width="10" customWidth="1"/>
    <col min="13545" max="13546" width="8.7109375" customWidth="1"/>
    <col min="13547" max="13547" width="9.42578125" customWidth="1"/>
    <col min="13548" max="13549" width="8.7109375" customWidth="1"/>
    <col min="13550" max="13550" width="10" customWidth="1"/>
    <col min="13551" max="13552" width="8.7109375" customWidth="1"/>
    <col min="13553" max="13553" width="10.42578125" customWidth="1"/>
    <col min="13554" max="13555" width="8.7109375" customWidth="1"/>
    <col min="13556" max="13556" width="9.5703125" customWidth="1"/>
    <col min="13559" max="13559" width="11.42578125" customWidth="1"/>
    <col min="13562" max="13562" width="11.5703125" customWidth="1"/>
    <col min="13565" max="13565" width="11.28515625" customWidth="1"/>
    <col min="13568" max="13568" width="11.85546875" customWidth="1"/>
    <col min="13571" max="13571" width="11.140625" customWidth="1"/>
    <col min="13779" max="13779" width="37.85546875" customWidth="1"/>
    <col min="13780" max="13780" width="10.28515625" customWidth="1"/>
    <col min="13781" max="13781" width="8.7109375" customWidth="1"/>
    <col min="13782" max="13782" width="10.7109375" customWidth="1"/>
    <col min="13783" max="13784" width="8.7109375" customWidth="1"/>
    <col min="13785" max="13785" width="10.5703125" customWidth="1"/>
    <col min="13786" max="13787" width="8.7109375" customWidth="1"/>
    <col min="13788" max="13788" width="9.7109375" customWidth="1"/>
    <col min="13789" max="13790" width="8.7109375" customWidth="1"/>
    <col min="13791" max="13791" width="10.28515625" customWidth="1"/>
    <col min="13792" max="13793" width="8.7109375" customWidth="1"/>
    <col min="13794" max="13794" width="10.7109375" customWidth="1"/>
    <col min="13795" max="13796" width="8.7109375" customWidth="1"/>
    <col min="13797" max="13797" width="10.7109375" customWidth="1"/>
    <col min="13798" max="13799" width="8.7109375" customWidth="1"/>
    <col min="13800" max="13800" width="10" customWidth="1"/>
    <col min="13801" max="13802" width="8.7109375" customWidth="1"/>
    <col min="13803" max="13803" width="9.42578125" customWidth="1"/>
    <col min="13804" max="13805" width="8.7109375" customWidth="1"/>
    <col min="13806" max="13806" width="10" customWidth="1"/>
    <col min="13807" max="13808" width="8.7109375" customWidth="1"/>
    <col min="13809" max="13809" width="10.42578125" customWidth="1"/>
    <col min="13810" max="13811" width="8.7109375" customWidth="1"/>
    <col min="13812" max="13812" width="9.5703125" customWidth="1"/>
    <col min="13815" max="13815" width="11.42578125" customWidth="1"/>
    <col min="13818" max="13818" width="11.5703125" customWidth="1"/>
    <col min="13821" max="13821" width="11.28515625" customWidth="1"/>
    <col min="13824" max="13824" width="11.85546875" customWidth="1"/>
    <col min="13827" max="13827" width="11.140625" customWidth="1"/>
    <col min="14035" max="14035" width="37.85546875" customWidth="1"/>
    <col min="14036" max="14036" width="10.28515625" customWidth="1"/>
    <col min="14037" max="14037" width="8.7109375" customWidth="1"/>
    <col min="14038" max="14038" width="10.7109375" customWidth="1"/>
    <col min="14039" max="14040" width="8.7109375" customWidth="1"/>
    <col min="14041" max="14041" width="10.5703125" customWidth="1"/>
    <col min="14042" max="14043" width="8.7109375" customWidth="1"/>
    <col min="14044" max="14044" width="9.7109375" customWidth="1"/>
    <col min="14045" max="14046" width="8.7109375" customWidth="1"/>
    <col min="14047" max="14047" width="10.28515625" customWidth="1"/>
    <col min="14048" max="14049" width="8.7109375" customWidth="1"/>
    <col min="14050" max="14050" width="10.7109375" customWidth="1"/>
    <col min="14051" max="14052" width="8.7109375" customWidth="1"/>
    <col min="14053" max="14053" width="10.7109375" customWidth="1"/>
    <col min="14054" max="14055" width="8.7109375" customWidth="1"/>
    <col min="14056" max="14056" width="10" customWidth="1"/>
    <col min="14057" max="14058" width="8.7109375" customWidth="1"/>
    <col min="14059" max="14059" width="9.42578125" customWidth="1"/>
    <col min="14060" max="14061" width="8.7109375" customWidth="1"/>
    <col min="14062" max="14062" width="10" customWidth="1"/>
    <col min="14063" max="14064" width="8.7109375" customWidth="1"/>
    <col min="14065" max="14065" width="10.42578125" customWidth="1"/>
    <col min="14066" max="14067" width="8.7109375" customWidth="1"/>
    <col min="14068" max="14068" width="9.5703125" customWidth="1"/>
    <col min="14071" max="14071" width="11.42578125" customWidth="1"/>
    <col min="14074" max="14074" width="11.5703125" customWidth="1"/>
    <col min="14077" max="14077" width="11.28515625" customWidth="1"/>
    <col min="14080" max="14080" width="11.85546875" customWidth="1"/>
    <col min="14083" max="14083" width="11.140625" customWidth="1"/>
    <col min="14291" max="14291" width="37.85546875" customWidth="1"/>
    <col min="14292" max="14292" width="10.28515625" customWidth="1"/>
    <col min="14293" max="14293" width="8.7109375" customWidth="1"/>
    <col min="14294" max="14294" width="10.7109375" customWidth="1"/>
    <col min="14295" max="14296" width="8.7109375" customWidth="1"/>
    <col min="14297" max="14297" width="10.5703125" customWidth="1"/>
    <col min="14298" max="14299" width="8.7109375" customWidth="1"/>
    <col min="14300" max="14300" width="9.7109375" customWidth="1"/>
    <col min="14301" max="14302" width="8.7109375" customWidth="1"/>
    <col min="14303" max="14303" width="10.28515625" customWidth="1"/>
    <col min="14304" max="14305" width="8.7109375" customWidth="1"/>
    <col min="14306" max="14306" width="10.7109375" customWidth="1"/>
    <col min="14307" max="14308" width="8.7109375" customWidth="1"/>
    <col min="14309" max="14309" width="10.7109375" customWidth="1"/>
    <col min="14310" max="14311" width="8.7109375" customWidth="1"/>
    <col min="14312" max="14312" width="10" customWidth="1"/>
    <col min="14313" max="14314" width="8.7109375" customWidth="1"/>
    <col min="14315" max="14315" width="9.42578125" customWidth="1"/>
    <col min="14316" max="14317" width="8.7109375" customWidth="1"/>
    <col min="14318" max="14318" width="10" customWidth="1"/>
    <col min="14319" max="14320" width="8.7109375" customWidth="1"/>
    <col min="14321" max="14321" width="10.42578125" customWidth="1"/>
    <col min="14322" max="14323" width="8.7109375" customWidth="1"/>
    <col min="14324" max="14324" width="9.5703125" customWidth="1"/>
    <col min="14327" max="14327" width="11.42578125" customWidth="1"/>
    <col min="14330" max="14330" width="11.5703125" customWidth="1"/>
    <col min="14333" max="14333" width="11.28515625" customWidth="1"/>
    <col min="14336" max="14336" width="11.85546875" customWidth="1"/>
    <col min="14339" max="14339" width="11.140625" customWidth="1"/>
    <col min="14547" max="14547" width="37.85546875" customWidth="1"/>
    <col min="14548" max="14548" width="10.28515625" customWidth="1"/>
    <col min="14549" max="14549" width="8.7109375" customWidth="1"/>
    <col min="14550" max="14550" width="10.7109375" customWidth="1"/>
    <col min="14551" max="14552" width="8.7109375" customWidth="1"/>
    <col min="14553" max="14553" width="10.5703125" customWidth="1"/>
    <col min="14554" max="14555" width="8.7109375" customWidth="1"/>
    <col min="14556" max="14556" width="9.7109375" customWidth="1"/>
    <col min="14557" max="14558" width="8.7109375" customWidth="1"/>
    <col min="14559" max="14559" width="10.28515625" customWidth="1"/>
    <col min="14560" max="14561" width="8.7109375" customWidth="1"/>
    <col min="14562" max="14562" width="10.7109375" customWidth="1"/>
    <col min="14563" max="14564" width="8.7109375" customWidth="1"/>
    <col min="14565" max="14565" width="10.7109375" customWidth="1"/>
    <col min="14566" max="14567" width="8.7109375" customWidth="1"/>
    <col min="14568" max="14568" width="10" customWidth="1"/>
    <col min="14569" max="14570" width="8.7109375" customWidth="1"/>
    <col min="14571" max="14571" width="9.42578125" customWidth="1"/>
    <col min="14572" max="14573" width="8.7109375" customWidth="1"/>
    <col min="14574" max="14574" width="10" customWidth="1"/>
    <col min="14575" max="14576" width="8.7109375" customWidth="1"/>
    <col min="14577" max="14577" width="10.42578125" customWidth="1"/>
    <col min="14578" max="14579" width="8.7109375" customWidth="1"/>
    <col min="14580" max="14580" width="9.5703125" customWidth="1"/>
    <col min="14583" max="14583" width="11.42578125" customWidth="1"/>
    <col min="14586" max="14586" width="11.5703125" customWidth="1"/>
    <col min="14589" max="14589" width="11.28515625" customWidth="1"/>
    <col min="14592" max="14592" width="11.85546875" customWidth="1"/>
    <col min="14595" max="14595" width="11.140625" customWidth="1"/>
    <col min="14803" max="14803" width="37.85546875" customWidth="1"/>
    <col min="14804" max="14804" width="10.28515625" customWidth="1"/>
    <col min="14805" max="14805" width="8.7109375" customWidth="1"/>
    <col min="14806" max="14806" width="10.7109375" customWidth="1"/>
    <col min="14807" max="14808" width="8.7109375" customWidth="1"/>
    <col min="14809" max="14809" width="10.5703125" customWidth="1"/>
    <col min="14810" max="14811" width="8.7109375" customWidth="1"/>
    <col min="14812" max="14812" width="9.7109375" customWidth="1"/>
    <col min="14813" max="14814" width="8.7109375" customWidth="1"/>
    <col min="14815" max="14815" width="10.28515625" customWidth="1"/>
    <col min="14816" max="14817" width="8.7109375" customWidth="1"/>
    <col min="14818" max="14818" width="10.7109375" customWidth="1"/>
    <col min="14819" max="14820" width="8.7109375" customWidth="1"/>
    <col min="14821" max="14821" width="10.7109375" customWidth="1"/>
    <col min="14822" max="14823" width="8.7109375" customWidth="1"/>
    <col min="14824" max="14824" width="10" customWidth="1"/>
    <col min="14825" max="14826" width="8.7109375" customWidth="1"/>
    <col min="14827" max="14827" width="9.42578125" customWidth="1"/>
    <col min="14828" max="14829" width="8.7109375" customWidth="1"/>
    <col min="14830" max="14830" width="10" customWidth="1"/>
    <col min="14831" max="14832" width="8.7109375" customWidth="1"/>
    <col min="14833" max="14833" width="10.42578125" customWidth="1"/>
    <col min="14834" max="14835" width="8.7109375" customWidth="1"/>
    <col min="14836" max="14836" width="9.5703125" customWidth="1"/>
    <col min="14839" max="14839" width="11.42578125" customWidth="1"/>
    <col min="14842" max="14842" width="11.5703125" customWidth="1"/>
    <col min="14845" max="14845" width="11.28515625" customWidth="1"/>
    <col min="14848" max="14848" width="11.85546875" customWidth="1"/>
    <col min="14851" max="14851" width="11.140625" customWidth="1"/>
    <col min="15059" max="15059" width="37.85546875" customWidth="1"/>
    <col min="15060" max="15060" width="10.28515625" customWidth="1"/>
    <col min="15061" max="15061" width="8.7109375" customWidth="1"/>
    <col min="15062" max="15062" width="10.7109375" customWidth="1"/>
    <col min="15063" max="15064" width="8.7109375" customWidth="1"/>
    <col min="15065" max="15065" width="10.5703125" customWidth="1"/>
    <col min="15066" max="15067" width="8.7109375" customWidth="1"/>
    <col min="15068" max="15068" width="9.7109375" customWidth="1"/>
    <col min="15069" max="15070" width="8.7109375" customWidth="1"/>
    <col min="15071" max="15071" width="10.28515625" customWidth="1"/>
    <col min="15072" max="15073" width="8.7109375" customWidth="1"/>
    <col min="15074" max="15074" width="10.7109375" customWidth="1"/>
    <col min="15075" max="15076" width="8.7109375" customWidth="1"/>
    <col min="15077" max="15077" width="10.7109375" customWidth="1"/>
    <col min="15078" max="15079" width="8.7109375" customWidth="1"/>
    <col min="15080" max="15080" width="10" customWidth="1"/>
    <col min="15081" max="15082" width="8.7109375" customWidth="1"/>
    <col min="15083" max="15083" width="9.42578125" customWidth="1"/>
    <col min="15084" max="15085" width="8.7109375" customWidth="1"/>
    <col min="15086" max="15086" width="10" customWidth="1"/>
    <col min="15087" max="15088" width="8.7109375" customWidth="1"/>
    <col min="15089" max="15089" width="10.42578125" customWidth="1"/>
    <col min="15090" max="15091" width="8.7109375" customWidth="1"/>
    <col min="15092" max="15092" width="9.5703125" customWidth="1"/>
    <col min="15095" max="15095" width="11.42578125" customWidth="1"/>
    <col min="15098" max="15098" width="11.5703125" customWidth="1"/>
    <col min="15101" max="15101" width="11.28515625" customWidth="1"/>
    <col min="15104" max="15104" width="11.85546875" customWidth="1"/>
    <col min="15107" max="15107" width="11.140625" customWidth="1"/>
    <col min="15315" max="15315" width="37.85546875" customWidth="1"/>
    <col min="15316" max="15316" width="10.28515625" customWidth="1"/>
    <col min="15317" max="15317" width="8.7109375" customWidth="1"/>
    <col min="15318" max="15318" width="10.7109375" customWidth="1"/>
    <col min="15319" max="15320" width="8.7109375" customWidth="1"/>
    <col min="15321" max="15321" width="10.5703125" customWidth="1"/>
    <col min="15322" max="15323" width="8.7109375" customWidth="1"/>
    <col min="15324" max="15324" width="9.7109375" customWidth="1"/>
    <col min="15325" max="15326" width="8.7109375" customWidth="1"/>
    <col min="15327" max="15327" width="10.28515625" customWidth="1"/>
    <col min="15328" max="15329" width="8.7109375" customWidth="1"/>
    <col min="15330" max="15330" width="10.7109375" customWidth="1"/>
    <col min="15331" max="15332" width="8.7109375" customWidth="1"/>
    <col min="15333" max="15333" width="10.7109375" customWidth="1"/>
    <col min="15334" max="15335" width="8.7109375" customWidth="1"/>
    <col min="15336" max="15336" width="10" customWidth="1"/>
    <col min="15337" max="15338" width="8.7109375" customWidth="1"/>
    <col min="15339" max="15339" width="9.42578125" customWidth="1"/>
    <col min="15340" max="15341" width="8.7109375" customWidth="1"/>
    <col min="15342" max="15342" width="10" customWidth="1"/>
    <col min="15343" max="15344" width="8.7109375" customWidth="1"/>
    <col min="15345" max="15345" width="10.42578125" customWidth="1"/>
    <col min="15346" max="15347" width="8.7109375" customWidth="1"/>
    <col min="15348" max="15348" width="9.5703125" customWidth="1"/>
    <col min="15351" max="15351" width="11.42578125" customWidth="1"/>
    <col min="15354" max="15354" width="11.5703125" customWidth="1"/>
    <col min="15357" max="15357" width="11.28515625" customWidth="1"/>
    <col min="15360" max="15360" width="11.85546875" customWidth="1"/>
    <col min="15363" max="15363" width="11.140625" customWidth="1"/>
    <col min="15571" max="15571" width="37.85546875" customWidth="1"/>
    <col min="15572" max="15572" width="10.28515625" customWidth="1"/>
    <col min="15573" max="15573" width="8.7109375" customWidth="1"/>
    <col min="15574" max="15574" width="10.7109375" customWidth="1"/>
    <col min="15575" max="15576" width="8.7109375" customWidth="1"/>
    <col min="15577" max="15577" width="10.5703125" customWidth="1"/>
    <col min="15578" max="15579" width="8.7109375" customWidth="1"/>
    <col min="15580" max="15580" width="9.7109375" customWidth="1"/>
    <col min="15581" max="15582" width="8.7109375" customWidth="1"/>
    <col min="15583" max="15583" width="10.28515625" customWidth="1"/>
    <col min="15584" max="15585" width="8.7109375" customWidth="1"/>
    <col min="15586" max="15586" width="10.7109375" customWidth="1"/>
    <col min="15587" max="15588" width="8.7109375" customWidth="1"/>
    <col min="15589" max="15589" width="10.7109375" customWidth="1"/>
    <col min="15590" max="15591" width="8.7109375" customWidth="1"/>
    <col min="15592" max="15592" width="10" customWidth="1"/>
    <col min="15593" max="15594" width="8.7109375" customWidth="1"/>
    <col min="15595" max="15595" width="9.42578125" customWidth="1"/>
    <col min="15596" max="15597" width="8.7109375" customWidth="1"/>
    <col min="15598" max="15598" width="10" customWidth="1"/>
    <col min="15599" max="15600" width="8.7109375" customWidth="1"/>
    <col min="15601" max="15601" width="10.42578125" customWidth="1"/>
    <col min="15602" max="15603" width="8.7109375" customWidth="1"/>
    <col min="15604" max="15604" width="9.5703125" customWidth="1"/>
    <col min="15607" max="15607" width="11.42578125" customWidth="1"/>
    <col min="15610" max="15610" width="11.5703125" customWidth="1"/>
    <col min="15613" max="15613" width="11.28515625" customWidth="1"/>
    <col min="15616" max="15616" width="11.85546875" customWidth="1"/>
    <col min="15619" max="15619" width="11.140625" customWidth="1"/>
    <col min="15827" max="15827" width="37.85546875" customWidth="1"/>
    <col min="15828" max="15828" width="10.28515625" customWidth="1"/>
    <col min="15829" max="15829" width="8.7109375" customWidth="1"/>
    <col min="15830" max="15830" width="10.7109375" customWidth="1"/>
    <col min="15831" max="15832" width="8.7109375" customWidth="1"/>
    <col min="15833" max="15833" width="10.5703125" customWidth="1"/>
    <col min="15834" max="15835" width="8.7109375" customWidth="1"/>
    <col min="15836" max="15836" width="9.7109375" customWidth="1"/>
    <col min="15837" max="15838" width="8.7109375" customWidth="1"/>
    <col min="15839" max="15839" width="10.28515625" customWidth="1"/>
    <col min="15840" max="15841" width="8.7109375" customWidth="1"/>
    <col min="15842" max="15842" width="10.7109375" customWidth="1"/>
    <col min="15843" max="15844" width="8.7109375" customWidth="1"/>
    <col min="15845" max="15845" width="10.7109375" customWidth="1"/>
    <col min="15846" max="15847" width="8.7109375" customWidth="1"/>
    <col min="15848" max="15848" width="10" customWidth="1"/>
    <col min="15849" max="15850" width="8.7109375" customWidth="1"/>
    <col min="15851" max="15851" width="9.42578125" customWidth="1"/>
    <col min="15852" max="15853" width="8.7109375" customWidth="1"/>
    <col min="15854" max="15854" width="10" customWidth="1"/>
    <col min="15855" max="15856" width="8.7109375" customWidth="1"/>
    <col min="15857" max="15857" width="10.42578125" customWidth="1"/>
    <col min="15858" max="15859" width="8.7109375" customWidth="1"/>
    <col min="15860" max="15860" width="9.5703125" customWidth="1"/>
    <col min="15863" max="15863" width="11.42578125" customWidth="1"/>
    <col min="15866" max="15866" width="11.5703125" customWidth="1"/>
    <col min="15869" max="15869" width="11.28515625" customWidth="1"/>
    <col min="15872" max="15872" width="11.85546875" customWidth="1"/>
    <col min="15875" max="15875" width="11.140625" customWidth="1"/>
    <col min="16083" max="16083" width="37.85546875" customWidth="1"/>
    <col min="16084" max="16084" width="10.28515625" customWidth="1"/>
    <col min="16085" max="16085" width="8.7109375" customWidth="1"/>
    <col min="16086" max="16086" width="10.7109375" customWidth="1"/>
    <col min="16087" max="16088" width="8.7109375" customWidth="1"/>
    <col min="16089" max="16089" width="10.5703125" customWidth="1"/>
    <col min="16090" max="16091" width="8.7109375" customWidth="1"/>
    <col min="16092" max="16092" width="9.7109375" customWidth="1"/>
    <col min="16093" max="16094" width="8.7109375" customWidth="1"/>
    <col min="16095" max="16095" width="10.28515625" customWidth="1"/>
    <col min="16096" max="16097" width="8.7109375" customWidth="1"/>
    <col min="16098" max="16098" width="10.7109375" customWidth="1"/>
    <col min="16099" max="16100" width="8.7109375" customWidth="1"/>
    <col min="16101" max="16101" width="10.7109375" customWidth="1"/>
    <col min="16102" max="16103" width="8.7109375" customWidth="1"/>
    <col min="16104" max="16104" width="10" customWidth="1"/>
    <col min="16105" max="16106" width="8.7109375" customWidth="1"/>
    <col min="16107" max="16107" width="9.42578125" customWidth="1"/>
    <col min="16108" max="16109" width="8.7109375" customWidth="1"/>
    <col min="16110" max="16110" width="10" customWidth="1"/>
    <col min="16111" max="16112" width="8.7109375" customWidth="1"/>
    <col min="16113" max="16113" width="10.42578125" customWidth="1"/>
    <col min="16114" max="16115" width="8.7109375" customWidth="1"/>
    <col min="16116" max="16116" width="9.5703125" customWidth="1"/>
    <col min="16119" max="16119" width="11.42578125" customWidth="1"/>
    <col min="16122" max="16122" width="11.5703125" customWidth="1"/>
    <col min="16125" max="16125" width="11.28515625" customWidth="1"/>
    <col min="16128" max="16128" width="11.85546875" customWidth="1"/>
    <col min="16131" max="16131" width="11.140625" customWidth="1"/>
  </cols>
  <sheetData>
    <row r="1" spans="1:17" x14ac:dyDescent="0.25">
      <c r="A1" t="s">
        <v>93</v>
      </c>
    </row>
    <row r="2" spans="1:17" x14ac:dyDescent="0.25">
      <c r="A2" s="3" t="s">
        <v>36</v>
      </c>
      <c r="B2" s="3"/>
      <c r="C2" s="22"/>
    </row>
    <row r="3" spans="1:17" ht="25.5" customHeight="1" x14ac:dyDescent="0.25">
      <c r="A3" s="172" t="s">
        <v>16</v>
      </c>
      <c r="B3" s="49"/>
      <c r="C3" s="48" t="s">
        <v>17</v>
      </c>
      <c r="D3" s="48" t="s">
        <v>18</v>
      </c>
      <c r="E3" s="48" t="s">
        <v>19</v>
      </c>
      <c r="F3" s="48" t="s">
        <v>20</v>
      </c>
      <c r="G3" s="48" t="s">
        <v>21</v>
      </c>
      <c r="H3" s="48" t="s">
        <v>22</v>
      </c>
      <c r="I3" s="48" t="s">
        <v>23</v>
      </c>
      <c r="J3" s="48" t="s">
        <v>24</v>
      </c>
      <c r="K3" s="48" t="s">
        <v>25</v>
      </c>
      <c r="L3" s="48" t="s">
        <v>26</v>
      </c>
      <c r="M3" s="48" t="s">
        <v>27</v>
      </c>
      <c r="N3" s="48" t="s">
        <v>28</v>
      </c>
      <c r="O3" s="48" t="s">
        <v>151</v>
      </c>
      <c r="P3" s="48" t="s">
        <v>152</v>
      </c>
      <c r="Q3" s="48" t="s">
        <v>153</v>
      </c>
    </row>
    <row r="4" spans="1:17" ht="39" x14ac:dyDescent="0.25">
      <c r="A4" s="154" t="s">
        <v>30</v>
      </c>
      <c r="B4" s="49" t="s">
        <v>35</v>
      </c>
      <c r="C4" s="49" t="s">
        <v>32</v>
      </c>
      <c r="D4" s="49" t="s">
        <v>32</v>
      </c>
      <c r="E4" s="49" t="s">
        <v>32</v>
      </c>
      <c r="F4" s="49" t="s">
        <v>32</v>
      </c>
      <c r="G4" s="49" t="s">
        <v>32</v>
      </c>
      <c r="H4" s="49" t="s">
        <v>32</v>
      </c>
      <c r="I4" s="49" t="s">
        <v>32</v>
      </c>
      <c r="J4" s="49" t="s">
        <v>32</v>
      </c>
      <c r="K4" s="49" t="s">
        <v>32</v>
      </c>
      <c r="L4" s="49" t="s">
        <v>32</v>
      </c>
      <c r="M4" s="49" t="s">
        <v>32</v>
      </c>
      <c r="N4" s="49" t="s">
        <v>32</v>
      </c>
      <c r="O4" s="49" t="s">
        <v>32</v>
      </c>
      <c r="P4" s="49" t="s">
        <v>32</v>
      </c>
      <c r="Q4" s="49" t="s">
        <v>32</v>
      </c>
    </row>
    <row r="5" spans="1:17" x14ac:dyDescent="0.25">
      <c r="A5" s="171" t="str">
        <f>доходы!A6</f>
        <v>группа 1, 10 чел, 4 зан/в мес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>
        <f>SUM(C5:N5)</f>
        <v>0</v>
      </c>
      <c r="P5" s="25">
        <f>O5*1.1</f>
        <v>0</v>
      </c>
      <c r="Q5" s="25">
        <f>P5*1.1</f>
        <v>0</v>
      </c>
    </row>
    <row r="6" spans="1:17" x14ac:dyDescent="0.25">
      <c r="A6" s="171" t="str">
        <f>доходы!A7</f>
        <v>группа 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>
        <f t="shared" ref="O6:O16" si="0">SUM(C6:N6)</f>
        <v>0</v>
      </c>
      <c r="P6" s="25">
        <f t="shared" ref="P6:Q16" si="1">O6*1.1</f>
        <v>0</v>
      </c>
      <c r="Q6" s="25">
        <f t="shared" si="1"/>
        <v>0</v>
      </c>
    </row>
    <row r="7" spans="1:17" x14ac:dyDescent="0.25">
      <c r="A7" s="171" t="str">
        <f>доходы!A8</f>
        <v>группа 3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>
        <f t="shared" si="0"/>
        <v>0</v>
      </c>
      <c r="P7" s="25">
        <f t="shared" si="1"/>
        <v>0</v>
      </c>
      <c r="Q7" s="25">
        <f t="shared" si="1"/>
        <v>0</v>
      </c>
    </row>
    <row r="8" spans="1:17" x14ac:dyDescent="0.25">
      <c r="A8" s="171" t="str">
        <f>доходы!A9</f>
        <v>группа 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>
        <f t="shared" si="0"/>
        <v>0</v>
      </c>
      <c r="P8" s="25">
        <f t="shared" si="1"/>
        <v>0</v>
      </c>
      <c r="Q8" s="25">
        <f t="shared" si="1"/>
        <v>0</v>
      </c>
    </row>
    <row r="9" spans="1:17" x14ac:dyDescent="0.25">
      <c r="A9" s="171" t="str">
        <f>доходы!A10</f>
        <v>группа 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>
        <f t="shared" si="0"/>
        <v>0</v>
      </c>
      <c r="P9" s="25">
        <f t="shared" si="1"/>
        <v>0</v>
      </c>
      <c r="Q9" s="25">
        <f t="shared" si="1"/>
        <v>0</v>
      </c>
    </row>
    <row r="10" spans="1:17" x14ac:dyDescent="0.25">
      <c r="A10" s="171" t="str">
        <f>доходы!A11</f>
        <v>группа 6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>
        <f t="shared" si="0"/>
        <v>0</v>
      </c>
      <c r="P10" s="25">
        <f t="shared" si="1"/>
        <v>0</v>
      </c>
      <c r="Q10" s="25">
        <f t="shared" si="1"/>
        <v>0</v>
      </c>
    </row>
    <row r="11" spans="1:17" x14ac:dyDescent="0.25">
      <c r="A11" s="171" t="str">
        <f>доходы!A12</f>
        <v>группа 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>
        <f t="shared" si="0"/>
        <v>0</v>
      </c>
      <c r="P11" s="25">
        <f t="shared" si="1"/>
        <v>0</v>
      </c>
      <c r="Q11" s="25">
        <f t="shared" si="1"/>
        <v>0</v>
      </c>
    </row>
    <row r="12" spans="1:17" x14ac:dyDescent="0.25">
      <c r="A12" s="171" t="str">
        <f>доходы!A13</f>
        <v>группа 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>
        <f t="shared" si="0"/>
        <v>0</v>
      </c>
      <c r="P12" s="25">
        <f t="shared" si="1"/>
        <v>0</v>
      </c>
      <c r="Q12" s="25">
        <f t="shared" si="1"/>
        <v>0</v>
      </c>
    </row>
    <row r="13" spans="1:17" x14ac:dyDescent="0.25">
      <c r="A13" s="171" t="str">
        <f>доходы!A14</f>
        <v>группа 9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>
        <f t="shared" si="0"/>
        <v>0</v>
      </c>
      <c r="P13" s="25">
        <f t="shared" si="1"/>
        <v>0</v>
      </c>
      <c r="Q13" s="25">
        <f t="shared" si="1"/>
        <v>0</v>
      </c>
    </row>
    <row r="14" spans="1:17" x14ac:dyDescent="0.25">
      <c r="A14" s="171" t="str">
        <f>доходы!A15</f>
        <v>группа 10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>
        <f t="shared" si="0"/>
        <v>0</v>
      </c>
      <c r="P14" s="25">
        <f t="shared" si="1"/>
        <v>0</v>
      </c>
      <c r="Q14" s="25">
        <f t="shared" si="1"/>
        <v>0</v>
      </c>
    </row>
    <row r="15" spans="1:17" x14ac:dyDescent="0.25">
      <c r="A15" s="171" t="str">
        <f>доходы!A19</f>
        <v>группа 14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>
        <f t="shared" si="0"/>
        <v>0</v>
      </c>
      <c r="P15" s="25">
        <f t="shared" si="1"/>
        <v>0</v>
      </c>
      <c r="Q15" s="25">
        <f t="shared" si="1"/>
        <v>0</v>
      </c>
    </row>
    <row r="16" spans="1:17" x14ac:dyDescent="0.25">
      <c r="A16" s="171" t="str">
        <f>доходы!A25</f>
        <v>группа 20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>
        <f t="shared" si="0"/>
        <v>0</v>
      </c>
      <c r="P16" s="25">
        <f t="shared" si="1"/>
        <v>0</v>
      </c>
      <c r="Q16" s="25">
        <f t="shared" si="1"/>
        <v>0</v>
      </c>
    </row>
    <row r="18" spans="1:1" x14ac:dyDescent="0.25">
      <c r="A18" s="279" t="s">
        <v>260</v>
      </c>
    </row>
  </sheetData>
  <pageMargins left="0.7" right="0.7" top="0.75" bottom="0.75" header="0.3" footer="0.3"/>
  <ignoredErrors>
    <ignoredError sqref="C3:N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workbookViewId="0">
      <selection activeCell="B13" sqref="B13"/>
    </sheetView>
  </sheetViews>
  <sheetFormatPr defaultRowHeight="15" x14ac:dyDescent="0.25"/>
  <cols>
    <col min="1" max="1" width="6.28515625" customWidth="1"/>
    <col min="2" max="2" width="25.7109375" customWidth="1"/>
    <col min="3" max="3" width="11.7109375" customWidth="1"/>
    <col min="4" max="27" width="10.7109375" customWidth="1"/>
  </cols>
  <sheetData>
    <row r="1" spans="1:27" x14ac:dyDescent="0.25">
      <c r="A1" s="100"/>
      <c r="B1" s="100" t="s">
        <v>94</v>
      </c>
      <c r="C1" s="100"/>
    </row>
    <row r="2" spans="1:27" x14ac:dyDescent="0.25">
      <c r="A2" s="100"/>
      <c r="B2" s="100" t="s">
        <v>46</v>
      </c>
      <c r="C2" s="100"/>
    </row>
    <row r="3" spans="1:27" ht="15.75" thickBot="1" x14ac:dyDescent="0.3">
      <c r="A3" s="100"/>
      <c r="B3" s="100"/>
      <c r="C3" s="100"/>
    </row>
    <row r="4" spans="1:27" ht="15.75" customHeight="1" x14ac:dyDescent="0.25">
      <c r="A4" s="241" t="s">
        <v>47</v>
      </c>
      <c r="B4" s="304" t="s">
        <v>48</v>
      </c>
      <c r="C4" s="306" t="s">
        <v>181</v>
      </c>
      <c r="D4" s="300">
        <v>1</v>
      </c>
      <c r="E4" s="301"/>
      <c r="F4" s="300">
        <v>2</v>
      </c>
      <c r="G4" s="301"/>
      <c r="H4" s="300">
        <v>3</v>
      </c>
      <c r="I4" s="301"/>
      <c r="J4" s="300">
        <v>4</v>
      </c>
      <c r="K4" s="301"/>
      <c r="L4" s="300">
        <v>5</v>
      </c>
      <c r="M4" s="301"/>
      <c r="N4" s="300">
        <v>6</v>
      </c>
      <c r="O4" s="301"/>
      <c r="P4" s="300">
        <v>7</v>
      </c>
      <c r="Q4" s="301"/>
      <c r="R4" s="300">
        <v>8</v>
      </c>
      <c r="S4" s="301"/>
      <c r="T4" s="300">
        <v>9</v>
      </c>
      <c r="U4" s="301"/>
      <c r="V4" s="300">
        <v>10</v>
      </c>
      <c r="W4" s="301"/>
      <c r="X4" s="300">
        <v>11</v>
      </c>
      <c r="Y4" s="301"/>
      <c r="Z4" s="300">
        <v>12</v>
      </c>
      <c r="AA4" s="301"/>
    </row>
    <row r="5" spans="1:27" ht="47.25" customHeight="1" x14ac:dyDescent="0.25">
      <c r="A5" s="242" t="s">
        <v>52</v>
      </c>
      <c r="B5" s="305"/>
      <c r="C5" s="307"/>
      <c r="D5" s="235" t="s">
        <v>49</v>
      </c>
      <c r="E5" s="236" t="s">
        <v>50</v>
      </c>
      <c r="F5" s="235" t="s">
        <v>49</v>
      </c>
      <c r="G5" s="236" t="s">
        <v>50</v>
      </c>
      <c r="H5" s="235" t="s">
        <v>49</v>
      </c>
      <c r="I5" s="236" t="s">
        <v>50</v>
      </c>
      <c r="J5" s="235" t="s">
        <v>49</v>
      </c>
      <c r="K5" s="236" t="s">
        <v>50</v>
      </c>
      <c r="L5" s="235" t="s">
        <v>49</v>
      </c>
      <c r="M5" s="236" t="s">
        <v>50</v>
      </c>
      <c r="N5" s="235" t="s">
        <v>49</v>
      </c>
      <c r="O5" s="236" t="s">
        <v>50</v>
      </c>
      <c r="P5" s="235" t="s">
        <v>49</v>
      </c>
      <c r="Q5" s="236" t="s">
        <v>50</v>
      </c>
      <c r="R5" s="235" t="s">
        <v>49</v>
      </c>
      <c r="S5" s="236" t="s">
        <v>50</v>
      </c>
      <c r="T5" s="235" t="s">
        <v>49</v>
      </c>
      <c r="U5" s="236" t="s">
        <v>50</v>
      </c>
      <c r="V5" s="235" t="s">
        <v>49</v>
      </c>
      <c r="W5" s="236" t="s">
        <v>50</v>
      </c>
      <c r="X5" s="235" t="s">
        <v>49</v>
      </c>
      <c r="Y5" s="236" t="s">
        <v>50</v>
      </c>
      <c r="Z5" s="235" t="s">
        <v>49</v>
      </c>
      <c r="AA5" s="236" t="s">
        <v>50</v>
      </c>
    </row>
    <row r="6" spans="1:27" ht="15.75" x14ac:dyDescent="0.25">
      <c r="A6" s="243">
        <v>1</v>
      </c>
      <c r="B6" s="244" t="s">
        <v>261</v>
      </c>
      <c r="C6" s="239">
        <v>0</v>
      </c>
      <c r="D6" s="237">
        <v>10</v>
      </c>
      <c r="E6" s="246">
        <f>C6*D6</f>
        <v>0</v>
      </c>
      <c r="F6" s="237"/>
      <c r="G6" s="246">
        <f>C6*F6</f>
        <v>0</v>
      </c>
      <c r="H6" s="237"/>
      <c r="I6" s="246">
        <f>C6*H6</f>
        <v>0</v>
      </c>
      <c r="J6" s="237"/>
      <c r="K6" s="246">
        <f>C6*J6</f>
        <v>0</v>
      </c>
      <c r="L6" s="237"/>
      <c r="M6" s="246">
        <f>C6*L6</f>
        <v>0</v>
      </c>
      <c r="N6" s="237"/>
      <c r="O6" s="246">
        <f>C6*N6</f>
        <v>0</v>
      </c>
      <c r="P6" s="237"/>
      <c r="Q6" s="246">
        <f>C6*P6</f>
        <v>0</v>
      </c>
      <c r="R6" s="237"/>
      <c r="S6" s="246">
        <f>C6*R6</f>
        <v>0</v>
      </c>
      <c r="T6" s="237"/>
      <c r="U6" s="246">
        <f>C6*T6</f>
        <v>0</v>
      </c>
      <c r="V6" s="237"/>
      <c r="W6" s="246">
        <f>C6*V6</f>
        <v>0</v>
      </c>
      <c r="X6" s="237"/>
      <c r="Y6" s="246">
        <f>C6*X6</f>
        <v>0</v>
      </c>
      <c r="Z6" s="237"/>
      <c r="AA6" s="246">
        <f>C6*Z6</f>
        <v>0</v>
      </c>
    </row>
    <row r="7" spans="1:27" ht="31.5" x14ac:dyDescent="0.25">
      <c r="A7" s="243">
        <v>2</v>
      </c>
      <c r="B7" s="244" t="s">
        <v>262</v>
      </c>
      <c r="C7" s="280">
        <v>20000</v>
      </c>
      <c r="D7" s="237">
        <v>1</v>
      </c>
      <c r="E7" s="246">
        <f t="shared" ref="E7:E26" si="0">C7*D7</f>
        <v>20000</v>
      </c>
      <c r="F7" s="237"/>
      <c r="G7" s="246">
        <f t="shared" ref="G7:G26" si="1">C7*F7</f>
        <v>0</v>
      </c>
      <c r="H7" s="237"/>
      <c r="I7" s="246">
        <f t="shared" ref="I7:I26" si="2">C7*H7</f>
        <v>0</v>
      </c>
      <c r="J7" s="237"/>
      <c r="K7" s="246">
        <f t="shared" ref="K7:K26" si="3">C7*J7</f>
        <v>0</v>
      </c>
      <c r="L7" s="237"/>
      <c r="M7" s="246">
        <f t="shared" ref="M7:M26" si="4">C7*L7</f>
        <v>0</v>
      </c>
      <c r="N7" s="237"/>
      <c r="O7" s="246">
        <f t="shared" ref="O7:O26" si="5">C7*N7</f>
        <v>0</v>
      </c>
      <c r="P7" s="237"/>
      <c r="Q7" s="246">
        <f t="shared" ref="Q7:Q26" si="6">C7*P7</f>
        <v>0</v>
      </c>
      <c r="R7" s="237"/>
      <c r="S7" s="246">
        <f t="shared" ref="S7:S26" si="7">C7*R7</f>
        <v>0</v>
      </c>
      <c r="T7" s="237"/>
      <c r="U7" s="246">
        <f t="shared" ref="U7:U26" si="8">C7*T7</f>
        <v>0</v>
      </c>
      <c r="V7" s="237"/>
      <c r="W7" s="246">
        <f t="shared" ref="W7:W26" si="9">C7*V7</f>
        <v>0</v>
      </c>
      <c r="X7" s="237"/>
      <c r="Y7" s="246">
        <f t="shared" ref="Y7:Y26" si="10">C7*X7</f>
        <v>0</v>
      </c>
      <c r="Z7" s="237"/>
      <c r="AA7" s="246">
        <f t="shared" ref="AA7:AA26" si="11">C7*Z7</f>
        <v>0</v>
      </c>
    </row>
    <row r="8" spans="1:27" ht="31.5" x14ac:dyDescent="0.25">
      <c r="A8" s="243">
        <v>3</v>
      </c>
      <c r="B8" s="244" t="s">
        <v>264</v>
      </c>
      <c r="C8" s="280">
        <v>30000</v>
      </c>
      <c r="D8" s="237">
        <v>1</v>
      </c>
      <c r="E8" s="246">
        <f t="shared" si="0"/>
        <v>30000</v>
      </c>
      <c r="F8" s="237"/>
      <c r="G8" s="246">
        <f t="shared" si="1"/>
        <v>0</v>
      </c>
      <c r="H8" s="237"/>
      <c r="I8" s="246">
        <f t="shared" si="2"/>
        <v>0</v>
      </c>
      <c r="J8" s="237"/>
      <c r="K8" s="246">
        <f t="shared" si="3"/>
        <v>0</v>
      </c>
      <c r="L8" s="237"/>
      <c r="M8" s="246">
        <f t="shared" si="4"/>
        <v>0</v>
      </c>
      <c r="N8" s="237"/>
      <c r="O8" s="246">
        <f t="shared" si="5"/>
        <v>0</v>
      </c>
      <c r="P8" s="237"/>
      <c r="Q8" s="246">
        <f t="shared" si="6"/>
        <v>0</v>
      </c>
      <c r="R8" s="237"/>
      <c r="S8" s="246">
        <f t="shared" si="7"/>
        <v>0</v>
      </c>
      <c r="T8" s="237"/>
      <c r="U8" s="246">
        <f t="shared" si="8"/>
        <v>0</v>
      </c>
      <c r="V8" s="237"/>
      <c r="W8" s="246">
        <f t="shared" si="9"/>
        <v>0</v>
      </c>
      <c r="X8" s="237"/>
      <c r="Y8" s="246">
        <f t="shared" si="10"/>
        <v>0</v>
      </c>
      <c r="Z8" s="237"/>
      <c r="AA8" s="246">
        <f t="shared" si="11"/>
        <v>0</v>
      </c>
    </row>
    <row r="9" spans="1:27" s="279" customFormat="1" ht="31.5" x14ac:dyDescent="0.25">
      <c r="A9" s="281">
        <v>4</v>
      </c>
      <c r="B9" s="282" t="s">
        <v>263</v>
      </c>
      <c r="C9" s="283">
        <v>40000</v>
      </c>
      <c r="D9" s="284">
        <v>10</v>
      </c>
      <c r="E9" s="285">
        <f t="shared" si="0"/>
        <v>400000</v>
      </c>
      <c r="F9" s="284"/>
      <c r="G9" s="285">
        <f t="shared" si="1"/>
        <v>0</v>
      </c>
      <c r="H9" s="284"/>
      <c r="I9" s="285">
        <f t="shared" si="2"/>
        <v>0</v>
      </c>
      <c r="J9" s="284"/>
      <c r="K9" s="285">
        <f t="shared" si="3"/>
        <v>0</v>
      </c>
      <c r="L9" s="284"/>
      <c r="M9" s="285">
        <f t="shared" si="4"/>
        <v>0</v>
      </c>
      <c r="N9" s="284"/>
      <c r="O9" s="285">
        <f t="shared" si="5"/>
        <v>0</v>
      </c>
      <c r="P9" s="284"/>
      <c r="Q9" s="285">
        <f t="shared" si="6"/>
        <v>0</v>
      </c>
      <c r="R9" s="284"/>
      <c r="S9" s="285">
        <f t="shared" si="7"/>
        <v>0</v>
      </c>
      <c r="T9" s="284"/>
      <c r="U9" s="285">
        <f t="shared" si="8"/>
        <v>0</v>
      </c>
      <c r="V9" s="284"/>
      <c r="W9" s="285">
        <f t="shared" si="9"/>
        <v>0</v>
      </c>
      <c r="X9" s="284"/>
      <c r="Y9" s="285">
        <f t="shared" si="10"/>
        <v>0</v>
      </c>
      <c r="Z9" s="284"/>
      <c r="AA9" s="285">
        <f t="shared" si="11"/>
        <v>0</v>
      </c>
    </row>
    <row r="10" spans="1:27" ht="15.75" x14ac:dyDescent="0.25">
      <c r="A10" s="243">
        <v>5</v>
      </c>
      <c r="B10" s="244" t="s">
        <v>265</v>
      </c>
      <c r="C10" s="239"/>
      <c r="D10" s="237"/>
      <c r="E10" s="246">
        <f t="shared" si="0"/>
        <v>0</v>
      </c>
      <c r="F10" s="237"/>
      <c r="G10" s="246">
        <f t="shared" si="1"/>
        <v>0</v>
      </c>
      <c r="H10" s="237"/>
      <c r="I10" s="246">
        <f t="shared" si="2"/>
        <v>0</v>
      </c>
      <c r="J10" s="237"/>
      <c r="K10" s="246">
        <f t="shared" si="3"/>
        <v>0</v>
      </c>
      <c r="L10" s="237"/>
      <c r="M10" s="246">
        <f t="shared" si="4"/>
        <v>0</v>
      </c>
      <c r="N10" s="237"/>
      <c r="O10" s="246">
        <f t="shared" si="5"/>
        <v>0</v>
      </c>
      <c r="P10" s="237"/>
      <c r="Q10" s="246">
        <f t="shared" si="6"/>
        <v>0</v>
      </c>
      <c r="R10" s="237"/>
      <c r="S10" s="246">
        <f t="shared" si="7"/>
        <v>0</v>
      </c>
      <c r="T10" s="237"/>
      <c r="U10" s="246">
        <f t="shared" si="8"/>
        <v>0</v>
      </c>
      <c r="V10" s="237"/>
      <c r="W10" s="246">
        <f t="shared" si="9"/>
        <v>0</v>
      </c>
      <c r="X10" s="237"/>
      <c r="Y10" s="246">
        <f t="shared" si="10"/>
        <v>0</v>
      </c>
      <c r="Z10" s="237"/>
      <c r="AA10" s="246">
        <f t="shared" si="11"/>
        <v>0</v>
      </c>
    </row>
    <row r="11" spans="1:27" ht="15.75" x14ac:dyDescent="0.25">
      <c r="A11" s="243">
        <v>6</v>
      </c>
      <c r="B11" s="244" t="s">
        <v>266</v>
      </c>
      <c r="C11" s="280">
        <v>100000</v>
      </c>
      <c r="D11" s="237">
        <v>1</v>
      </c>
      <c r="E11" s="246">
        <f t="shared" si="0"/>
        <v>100000</v>
      </c>
      <c r="F11" s="237"/>
      <c r="G11" s="246">
        <f t="shared" si="1"/>
        <v>0</v>
      </c>
      <c r="H11" s="237"/>
      <c r="I11" s="246">
        <f t="shared" si="2"/>
        <v>0</v>
      </c>
      <c r="J11" s="237"/>
      <c r="K11" s="246">
        <f t="shared" si="3"/>
        <v>0</v>
      </c>
      <c r="L11" s="237"/>
      <c r="M11" s="246">
        <f t="shared" si="4"/>
        <v>0</v>
      </c>
      <c r="N11" s="237"/>
      <c r="O11" s="246">
        <f t="shared" si="5"/>
        <v>0</v>
      </c>
      <c r="P11" s="237"/>
      <c r="Q11" s="246">
        <f t="shared" si="6"/>
        <v>0</v>
      </c>
      <c r="R11" s="237"/>
      <c r="S11" s="246">
        <f t="shared" si="7"/>
        <v>0</v>
      </c>
      <c r="T11" s="237"/>
      <c r="U11" s="246">
        <f t="shared" si="8"/>
        <v>0</v>
      </c>
      <c r="V11" s="237"/>
      <c r="W11" s="246">
        <f t="shared" si="9"/>
        <v>0</v>
      </c>
      <c r="X11" s="237"/>
      <c r="Y11" s="246">
        <f t="shared" si="10"/>
        <v>0</v>
      </c>
      <c r="Z11" s="237"/>
      <c r="AA11" s="246">
        <f t="shared" si="11"/>
        <v>0</v>
      </c>
    </row>
    <row r="12" spans="1:27" ht="31.5" x14ac:dyDescent="0.25">
      <c r="A12" s="243">
        <v>7</v>
      </c>
      <c r="B12" s="244" t="s">
        <v>267</v>
      </c>
      <c r="C12" s="280">
        <v>20000</v>
      </c>
      <c r="D12" s="237">
        <v>1</v>
      </c>
      <c r="E12" s="246">
        <f t="shared" si="0"/>
        <v>20000</v>
      </c>
      <c r="F12" s="237"/>
      <c r="G12" s="246">
        <f t="shared" si="1"/>
        <v>0</v>
      </c>
      <c r="H12" s="237"/>
      <c r="I12" s="246">
        <f t="shared" si="2"/>
        <v>0</v>
      </c>
      <c r="J12" s="237"/>
      <c r="K12" s="246">
        <f t="shared" si="3"/>
        <v>0</v>
      </c>
      <c r="L12" s="237"/>
      <c r="M12" s="246">
        <f t="shared" si="4"/>
        <v>0</v>
      </c>
      <c r="N12" s="237"/>
      <c r="O12" s="246">
        <f t="shared" si="5"/>
        <v>0</v>
      </c>
      <c r="P12" s="237"/>
      <c r="Q12" s="246">
        <f t="shared" si="6"/>
        <v>0</v>
      </c>
      <c r="R12" s="237"/>
      <c r="S12" s="246">
        <f t="shared" si="7"/>
        <v>0</v>
      </c>
      <c r="T12" s="237"/>
      <c r="U12" s="246">
        <f t="shared" si="8"/>
        <v>0</v>
      </c>
      <c r="V12" s="237"/>
      <c r="W12" s="246">
        <f t="shared" si="9"/>
        <v>0</v>
      </c>
      <c r="X12" s="237"/>
      <c r="Y12" s="246">
        <f t="shared" si="10"/>
        <v>0</v>
      </c>
      <c r="Z12" s="237"/>
      <c r="AA12" s="246">
        <f t="shared" si="11"/>
        <v>0</v>
      </c>
    </row>
    <row r="13" spans="1:27" ht="15.75" x14ac:dyDescent="0.25">
      <c r="A13" s="243">
        <v>8</v>
      </c>
      <c r="B13" s="244" t="s">
        <v>268</v>
      </c>
      <c r="C13" s="280">
        <v>20000</v>
      </c>
      <c r="D13" s="237">
        <v>1</v>
      </c>
      <c r="E13" s="246">
        <f t="shared" si="0"/>
        <v>20000</v>
      </c>
      <c r="F13" s="237"/>
      <c r="G13" s="246">
        <f t="shared" si="1"/>
        <v>0</v>
      </c>
      <c r="H13" s="237"/>
      <c r="I13" s="246">
        <f t="shared" si="2"/>
        <v>0</v>
      </c>
      <c r="J13" s="237"/>
      <c r="K13" s="246">
        <f t="shared" si="3"/>
        <v>0</v>
      </c>
      <c r="L13" s="237"/>
      <c r="M13" s="246">
        <f t="shared" si="4"/>
        <v>0</v>
      </c>
      <c r="N13" s="237"/>
      <c r="O13" s="246">
        <f t="shared" si="5"/>
        <v>0</v>
      </c>
      <c r="P13" s="237"/>
      <c r="Q13" s="246">
        <f t="shared" si="6"/>
        <v>0</v>
      </c>
      <c r="R13" s="237"/>
      <c r="S13" s="246">
        <f t="shared" si="7"/>
        <v>0</v>
      </c>
      <c r="T13" s="237"/>
      <c r="U13" s="246">
        <f t="shared" si="8"/>
        <v>0</v>
      </c>
      <c r="V13" s="237"/>
      <c r="W13" s="246">
        <f t="shared" si="9"/>
        <v>0</v>
      </c>
      <c r="X13" s="237"/>
      <c r="Y13" s="246">
        <f t="shared" si="10"/>
        <v>0</v>
      </c>
      <c r="Z13" s="237"/>
      <c r="AA13" s="246">
        <f t="shared" si="11"/>
        <v>0</v>
      </c>
    </row>
    <row r="14" spans="1:27" ht="15.75" x14ac:dyDescent="0.25">
      <c r="A14" s="243">
        <v>9</v>
      </c>
      <c r="B14" s="244"/>
      <c r="C14" s="239"/>
      <c r="D14" s="237"/>
      <c r="E14" s="246">
        <f t="shared" si="0"/>
        <v>0</v>
      </c>
      <c r="F14" s="237"/>
      <c r="G14" s="246">
        <f t="shared" si="1"/>
        <v>0</v>
      </c>
      <c r="H14" s="237"/>
      <c r="I14" s="246">
        <f t="shared" si="2"/>
        <v>0</v>
      </c>
      <c r="J14" s="237"/>
      <c r="K14" s="246">
        <f t="shared" si="3"/>
        <v>0</v>
      </c>
      <c r="L14" s="237"/>
      <c r="M14" s="246">
        <f t="shared" si="4"/>
        <v>0</v>
      </c>
      <c r="N14" s="237"/>
      <c r="O14" s="246">
        <f t="shared" si="5"/>
        <v>0</v>
      </c>
      <c r="P14" s="237"/>
      <c r="Q14" s="246">
        <f t="shared" si="6"/>
        <v>0</v>
      </c>
      <c r="R14" s="237"/>
      <c r="S14" s="246">
        <f t="shared" si="7"/>
        <v>0</v>
      </c>
      <c r="T14" s="237"/>
      <c r="U14" s="246">
        <f t="shared" si="8"/>
        <v>0</v>
      </c>
      <c r="V14" s="237"/>
      <c r="W14" s="246">
        <f t="shared" si="9"/>
        <v>0</v>
      </c>
      <c r="X14" s="237"/>
      <c r="Y14" s="246">
        <f t="shared" si="10"/>
        <v>0</v>
      </c>
      <c r="Z14" s="237"/>
      <c r="AA14" s="246">
        <f t="shared" si="11"/>
        <v>0</v>
      </c>
    </row>
    <row r="15" spans="1:27" ht="15.75" x14ac:dyDescent="0.25">
      <c r="A15" s="243">
        <v>10</v>
      </c>
      <c r="B15" s="244"/>
      <c r="C15" s="239"/>
      <c r="D15" s="237"/>
      <c r="E15" s="246">
        <f t="shared" si="0"/>
        <v>0</v>
      </c>
      <c r="F15" s="237"/>
      <c r="G15" s="246">
        <f t="shared" si="1"/>
        <v>0</v>
      </c>
      <c r="H15" s="237"/>
      <c r="I15" s="246">
        <f t="shared" si="2"/>
        <v>0</v>
      </c>
      <c r="J15" s="237"/>
      <c r="K15" s="246">
        <f t="shared" si="3"/>
        <v>0</v>
      </c>
      <c r="L15" s="237"/>
      <c r="M15" s="246">
        <f t="shared" si="4"/>
        <v>0</v>
      </c>
      <c r="N15" s="237"/>
      <c r="O15" s="246">
        <f t="shared" si="5"/>
        <v>0</v>
      </c>
      <c r="P15" s="237"/>
      <c r="Q15" s="246">
        <f t="shared" si="6"/>
        <v>0</v>
      </c>
      <c r="R15" s="237"/>
      <c r="S15" s="246">
        <f t="shared" si="7"/>
        <v>0</v>
      </c>
      <c r="T15" s="237"/>
      <c r="U15" s="246">
        <f t="shared" si="8"/>
        <v>0</v>
      </c>
      <c r="V15" s="237"/>
      <c r="W15" s="246">
        <f t="shared" si="9"/>
        <v>0</v>
      </c>
      <c r="X15" s="237"/>
      <c r="Y15" s="246">
        <f t="shared" si="10"/>
        <v>0</v>
      </c>
      <c r="Z15" s="237"/>
      <c r="AA15" s="246">
        <f t="shared" si="11"/>
        <v>0</v>
      </c>
    </row>
    <row r="16" spans="1:27" ht="15.75" x14ac:dyDescent="0.25">
      <c r="A16" s="243">
        <v>11</v>
      </c>
      <c r="B16" s="244"/>
      <c r="C16" s="239"/>
      <c r="D16" s="237"/>
      <c r="E16" s="246">
        <f t="shared" si="0"/>
        <v>0</v>
      </c>
      <c r="F16" s="237"/>
      <c r="G16" s="246">
        <f t="shared" si="1"/>
        <v>0</v>
      </c>
      <c r="H16" s="237"/>
      <c r="I16" s="246">
        <f t="shared" si="2"/>
        <v>0</v>
      </c>
      <c r="J16" s="237"/>
      <c r="K16" s="246">
        <f t="shared" si="3"/>
        <v>0</v>
      </c>
      <c r="L16" s="237"/>
      <c r="M16" s="246">
        <f t="shared" si="4"/>
        <v>0</v>
      </c>
      <c r="N16" s="237"/>
      <c r="O16" s="246">
        <f t="shared" si="5"/>
        <v>0</v>
      </c>
      <c r="P16" s="237"/>
      <c r="Q16" s="246">
        <f t="shared" si="6"/>
        <v>0</v>
      </c>
      <c r="R16" s="237"/>
      <c r="S16" s="246">
        <f t="shared" si="7"/>
        <v>0</v>
      </c>
      <c r="T16" s="237"/>
      <c r="U16" s="246">
        <f t="shared" si="8"/>
        <v>0</v>
      </c>
      <c r="V16" s="237"/>
      <c r="W16" s="246">
        <f t="shared" si="9"/>
        <v>0</v>
      </c>
      <c r="X16" s="237"/>
      <c r="Y16" s="246">
        <f t="shared" si="10"/>
        <v>0</v>
      </c>
      <c r="Z16" s="237"/>
      <c r="AA16" s="246">
        <f t="shared" si="11"/>
        <v>0</v>
      </c>
    </row>
    <row r="17" spans="1:27" ht="15.75" x14ac:dyDescent="0.25">
      <c r="A17" s="243">
        <v>12</v>
      </c>
      <c r="B17" s="244"/>
      <c r="C17" s="239"/>
      <c r="D17" s="237"/>
      <c r="E17" s="246">
        <f t="shared" si="0"/>
        <v>0</v>
      </c>
      <c r="F17" s="237"/>
      <c r="G17" s="246">
        <f t="shared" si="1"/>
        <v>0</v>
      </c>
      <c r="H17" s="237"/>
      <c r="I17" s="246">
        <f t="shared" si="2"/>
        <v>0</v>
      </c>
      <c r="J17" s="237"/>
      <c r="K17" s="246">
        <f t="shared" si="3"/>
        <v>0</v>
      </c>
      <c r="L17" s="237"/>
      <c r="M17" s="246">
        <f t="shared" si="4"/>
        <v>0</v>
      </c>
      <c r="N17" s="237"/>
      <c r="O17" s="246">
        <f t="shared" si="5"/>
        <v>0</v>
      </c>
      <c r="P17" s="237"/>
      <c r="Q17" s="246">
        <f t="shared" si="6"/>
        <v>0</v>
      </c>
      <c r="R17" s="237"/>
      <c r="S17" s="246">
        <f t="shared" si="7"/>
        <v>0</v>
      </c>
      <c r="T17" s="237"/>
      <c r="U17" s="246">
        <f t="shared" si="8"/>
        <v>0</v>
      </c>
      <c r="V17" s="237"/>
      <c r="W17" s="246">
        <f t="shared" si="9"/>
        <v>0</v>
      </c>
      <c r="X17" s="237"/>
      <c r="Y17" s="246">
        <f t="shared" si="10"/>
        <v>0</v>
      </c>
      <c r="Z17" s="237"/>
      <c r="AA17" s="246">
        <f t="shared" si="11"/>
        <v>0</v>
      </c>
    </row>
    <row r="18" spans="1:27" ht="15.75" x14ac:dyDescent="0.25">
      <c r="A18" s="243">
        <v>13</v>
      </c>
      <c r="B18" s="244"/>
      <c r="C18" s="239"/>
      <c r="D18" s="237"/>
      <c r="E18" s="246">
        <f t="shared" si="0"/>
        <v>0</v>
      </c>
      <c r="F18" s="237"/>
      <c r="G18" s="246">
        <f t="shared" si="1"/>
        <v>0</v>
      </c>
      <c r="H18" s="237"/>
      <c r="I18" s="246">
        <f t="shared" si="2"/>
        <v>0</v>
      </c>
      <c r="J18" s="237"/>
      <c r="K18" s="246">
        <f t="shared" si="3"/>
        <v>0</v>
      </c>
      <c r="L18" s="237"/>
      <c r="M18" s="246">
        <f t="shared" si="4"/>
        <v>0</v>
      </c>
      <c r="N18" s="237"/>
      <c r="O18" s="246">
        <f t="shared" si="5"/>
        <v>0</v>
      </c>
      <c r="P18" s="237"/>
      <c r="Q18" s="246">
        <f t="shared" si="6"/>
        <v>0</v>
      </c>
      <c r="R18" s="237"/>
      <c r="S18" s="246">
        <f t="shared" si="7"/>
        <v>0</v>
      </c>
      <c r="T18" s="237"/>
      <c r="U18" s="246">
        <f t="shared" si="8"/>
        <v>0</v>
      </c>
      <c r="V18" s="237"/>
      <c r="W18" s="246">
        <f t="shared" si="9"/>
        <v>0</v>
      </c>
      <c r="X18" s="237"/>
      <c r="Y18" s="246">
        <f t="shared" si="10"/>
        <v>0</v>
      </c>
      <c r="Z18" s="237"/>
      <c r="AA18" s="246">
        <f t="shared" si="11"/>
        <v>0</v>
      </c>
    </row>
    <row r="19" spans="1:27" ht="15.75" x14ac:dyDescent="0.25">
      <c r="A19" s="243">
        <v>14</v>
      </c>
      <c r="B19" s="244"/>
      <c r="C19" s="239"/>
      <c r="D19" s="237"/>
      <c r="E19" s="246">
        <f t="shared" si="0"/>
        <v>0</v>
      </c>
      <c r="F19" s="237"/>
      <c r="G19" s="246">
        <f t="shared" si="1"/>
        <v>0</v>
      </c>
      <c r="H19" s="237"/>
      <c r="I19" s="246">
        <f t="shared" si="2"/>
        <v>0</v>
      </c>
      <c r="J19" s="237"/>
      <c r="K19" s="246">
        <f t="shared" si="3"/>
        <v>0</v>
      </c>
      <c r="L19" s="237"/>
      <c r="M19" s="246">
        <f t="shared" si="4"/>
        <v>0</v>
      </c>
      <c r="N19" s="237"/>
      <c r="O19" s="246">
        <f t="shared" si="5"/>
        <v>0</v>
      </c>
      <c r="P19" s="237"/>
      <c r="Q19" s="246">
        <f t="shared" si="6"/>
        <v>0</v>
      </c>
      <c r="R19" s="237"/>
      <c r="S19" s="246">
        <f t="shared" si="7"/>
        <v>0</v>
      </c>
      <c r="T19" s="237"/>
      <c r="U19" s="246">
        <f t="shared" si="8"/>
        <v>0</v>
      </c>
      <c r="V19" s="237"/>
      <c r="W19" s="246">
        <f t="shared" si="9"/>
        <v>0</v>
      </c>
      <c r="X19" s="237"/>
      <c r="Y19" s="246">
        <f t="shared" si="10"/>
        <v>0</v>
      </c>
      <c r="Z19" s="237"/>
      <c r="AA19" s="246">
        <f t="shared" si="11"/>
        <v>0</v>
      </c>
    </row>
    <row r="20" spans="1:27" ht="15.75" x14ac:dyDescent="0.25">
      <c r="A20" s="243">
        <v>15</v>
      </c>
      <c r="B20" s="244"/>
      <c r="C20" s="239"/>
      <c r="D20" s="237"/>
      <c r="E20" s="246">
        <f t="shared" si="0"/>
        <v>0</v>
      </c>
      <c r="F20" s="237"/>
      <c r="G20" s="246">
        <f t="shared" si="1"/>
        <v>0</v>
      </c>
      <c r="H20" s="237"/>
      <c r="I20" s="246">
        <f t="shared" si="2"/>
        <v>0</v>
      </c>
      <c r="J20" s="237"/>
      <c r="K20" s="246">
        <f t="shared" si="3"/>
        <v>0</v>
      </c>
      <c r="L20" s="237"/>
      <c r="M20" s="246">
        <f t="shared" si="4"/>
        <v>0</v>
      </c>
      <c r="N20" s="237"/>
      <c r="O20" s="246">
        <f t="shared" si="5"/>
        <v>0</v>
      </c>
      <c r="P20" s="237"/>
      <c r="Q20" s="246">
        <f t="shared" si="6"/>
        <v>0</v>
      </c>
      <c r="R20" s="237"/>
      <c r="S20" s="246">
        <f t="shared" si="7"/>
        <v>0</v>
      </c>
      <c r="T20" s="237"/>
      <c r="U20" s="246">
        <f t="shared" si="8"/>
        <v>0</v>
      </c>
      <c r="V20" s="237"/>
      <c r="W20" s="246">
        <f t="shared" si="9"/>
        <v>0</v>
      </c>
      <c r="X20" s="237"/>
      <c r="Y20" s="246">
        <f t="shared" si="10"/>
        <v>0</v>
      </c>
      <c r="Z20" s="237"/>
      <c r="AA20" s="246">
        <f t="shared" si="11"/>
        <v>0</v>
      </c>
    </row>
    <row r="21" spans="1:27" ht="15.75" x14ac:dyDescent="0.25">
      <c r="A21" s="243">
        <v>16</v>
      </c>
      <c r="B21" s="244"/>
      <c r="C21" s="239"/>
      <c r="D21" s="237"/>
      <c r="E21" s="246">
        <f t="shared" si="0"/>
        <v>0</v>
      </c>
      <c r="F21" s="237"/>
      <c r="G21" s="246">
        <f t="shared" si="1"/>
        <v>0</v>
      </c>
      <c r="H21" s="237"/>
      <c r="I21" s="246">
        <f t="shared" si="2"/>
        <v>0</v>
      </c>
      <c r="J21" s="237"/>
      <c r="K21" s="246">
        <f t="shared" si="3"/>
        <v>0</v>
      </c>
      <c r="L21" s="237"/>
      <c r="M21" s="246">
        <f t="shared" si="4"/>
        <v>0</v>
      </c>
      <c r="N21" s="237"/>
      <c r="O21" s="246">
        <f t="shared" si="5"/>
        <v>0</v>
      </c>
      <c r="P21" s="237"/>
      <c r="Q21" s="246">
        <f t="shared" si="6"/>
        <v>0</v>
      </c>
      <c r="R21" s="237"/>
      <c r="S21" s="246">
        <f t="shared" si="7"/>
        <v>0</v>
      </c>
      <c r="T21" s="237"/>
      <c r="U21" s="246">
        <f t="shared" si="8"/>
        <v>0</v>
      </c>
      <c r="V21" s="237"/>
      <c r="W21" s="246">
        <f t="shared" si="9"/>
        <v>0</v>
      </c>
      <c r="X21" s="237"/>
      <c r="Y21" s="246">
        <f t="shared" si="10"/>
        <v>0</v>
      </c>
      <c r="Z21" s="237"/>
      <c r="AA21" s="246">
        <f t="shared" si="11"/>
        <v>0</v>
      </c>
    </row>
    <row r="22" spans="1:27" ht="15.75" x14ac:dyDescent="0.25">
      <c r="A22" s="243">
        <v>17</v>
      </c>
      <c r="B22" s="244"/>
      <c r="C22" s="239"/>
      <c r="D22" s="237"/>
      <c r="E22" s="246">
        <f t="shared" si="0"/>
        <v>0</v>
      </c>
      <c r="F22" s="237"/>
      <c r="G22" s="246">
        <f t="shared" si="1"/>
        <v>0</v>
      </c>
      <c r="H22" s="237"/>
      <c r="I22" s="246">
        <f t="shared" si="2"/>
        <v>0</v>
      </c>
      <c r="J22" s="237"/>
      <c r="K22" s="246">
        <f t="shared" si="3"/>
        <v>0</v>
      </c>
      <c r="L22" s="237"/>
      <c r="M22" s="246">
        <f t="shared" si="4"/>
        <v>0</v>
      </c>
      <c r="N22" s="237"/>
      <c r="O22" s="246">
        <f t="shared" si="5"/>
        <v>0</v>
      </c>
      <c r="P22" s="237"/>
      <c r="Q22" s="246">
        <f t="shared" si="6"/>
        <v>0</v>
      </c>
      <c r="R22" s="237"/>
      <c r="S22" s="246">
        <f t="shared" si="7"/>
        <v>0</v>
      </c>
      <c r="T22" s="237"/>
      <c r="U22" s="246">
        <f t="shared" si="8"/>
        <v>0</v>
      </c>
      <c r="V22" s="237"/>
      <c r="W22" s="246">
        <f t="shared" si="9"/>
        <v>0</v>
      </c>
      <c r="X22" s="237"/>
      <c r="Y22" s="246">
        <f t="shared" si="10"/>
        <v>0</v>
      </c>
      <c r="Z22" s="237"/>
      <c r="AA22" s="246">
        <f t="shared" si="11"/>
        <v>0</v>
      </c>
    </row>
    <row r="23" spans="1:27" ht="15.75" x14ac:dyDescent="0.25">
      <c r="A23" s="243">
        <v>18</v>
      </c>
      <c r="B23" s="244"/>
      <c r="C23" s="239"/>
      <c r="D23" s="237"/>
      <c r="E23" s="246">
        <f t="shared" si="0"/>
        <v>0</v>
      </c>
      <c r="F23" s="237"/>
      <c r="G23" s="246">
        <f t="shared" si="1"/>
        <v>0</v>
      </c>
      <c r="H23" s="237"/>
      <c r="I23" s="246">
        <f t="shared" si="2"/>
        <v>0</v>
      </c>
      <c r="J23" s="237"/>
      <c r="K23" s="246">
        <f t="shared" si="3"/>
        <v>0</v>
      </c>
      <c r="L23" s="237"/>
      <c r="M23" s="246">
        <f t="shared" si="4"/>
        <v>0</v>
      </c>
      <c r="N23" s="237"/>
      <c r="O23" s="246">
        <f t="shared" si="5"/>
        <v>0</v>
      </c>
      <c r="P23" s="237"/>
      <c r="Q23" s="246">
        <f t="shared" si="6"/>
        <v>0</v>
      </c>
      <c r="R23" s="237"/>
      <c r="S23" s="246">
        <f t="shared" si="7"/>
        <v>0</v>
      </c>
      <c r="T23" s="237"/>
      <c r="U23" s="246">
        <f t="shared" si="8"/>
        <v>0</v>
      </c>
      <c r="V23" s="237"/>
      <c r="W23" s="246">
        <f t="shared" si="9"/>
        <v>0</v>
      </c>
      <c r="X23" s="237"/>
      <c r="Y23" s="246">
        <f t="shared" si="10"/>
        <v>0</v>
      </c>
      <c r="Z23" s="237"/>
      <c r="AA23" s="246">
        <f t="shared" si="11"/>
        <v>0</v>
      </c>
    </row>
    <row r="24" spans="1:27" ht="15.75" x14ac:dyDescent="0.25">
      <c r="A24" s="243">
        <v>19</v>
      </c>
      <c r="B24" s="245"/>
      <c r="C24" s="239"/>
      <c r="D24" s="237"/>
      <c r="E24" s="246">
        <f t="shared" si="0"/>
        <v>0</v>
      </c>
      <c r="F24" s="237"/>
      <c r="G24" s="246">
        <f t="shared" si="1"/>
        <v>0</v>
      </c>
      <c r="H24" s="237"/>
      <c r="I24" s="246">
        <f t="shared" si="2"/>
        <v>0</v>
      </c>
      <c r="J24" s="237"/>
      <c r="K24" s="246">
        <f t="shared" si="3"/>
        <v>0</v>
      </c>
      <c r="L24" s="237"/>
      <c r="M24" s="246">
        <f t="shared" si="4"/>
        <v>0</v>
      </c>
      <c r="N24" s="237"/>
      <c r="O24" s="246">
        <f t="shared" si="5"/>
        <v>0</v>
      </c>
      <c r="P24" s="237"/>
      <c r="Q24" s="246">
        <f t="shared" si="6"/>
        <v>0</v>
      </c>
      <c r="R24" s="237"/>
      <c r="S24" s="246">
        <f t="shared" si="7"/>
        <v>0</v>
      </c>
      <c r="T24" s="237"/>
      <c r="U24" s="246">
        <f t="shared" si="8"/>
        <v>0</v>
      </c>
      <c r="V24" s="237"/>
      <c r="W24" s="246">
        <f t="shared" si="9"/>
        <v>0</v>
      </c>
      <c r="X24" s="237"/>
      <c r="Y24" s="246">
        <f t="shared" si="10"/>
        <v>0</v>
      </c>
      <c r="Z24" s="237"/>
      <c r="AA24" s="246">
        <f t="shared" si="11"/>
        <v>0</v>
      </c>
    </row>
    <row r="25" spans="1:27" ht="15.75" x14ac:dyDescent="0.25">
      <c r="A25" s="243">
        <v>20</v>
      </c>
      <c r="B25" s="245"/>
      <c r="C25" s="239"/>
      <c r="D25" s="237"/>
      <c r="E25" s="246">
        <f t="shared" si="0"/>
        <v>0</v>
      </c>
      <c r="F25" s="237"/>
      <c r="G25" s="246">
        <f t="shared" si="1"/>
        <v>0</v>
      </c>
      <c r="H25" s="237"/>
      <c r="I25" s="246">
        <f t="shared" si="2"/>
        <v>0</v>
      </c>
      <c r="J25" s="237"/>
      <c r="K25" s="246">
        <f t="shared" si="3"/>
        <v>0</v>
      </c>
      <c r="L25" s="237"/>
      <c r="M25" s="246">
        <f t="shared" si="4"/>
        <v>0</v>
      </c>
      <c r="N25" s="237"/>
      <c r="O25" s="246">
        <f t="shared" si="5"/>
        <v>0</v>
      </c>
      <c r="P25" s="237"/>
      <c r="Q25" s="246">
        <f t="shared" si="6"/>
        <v>0</v>
      </c>
      <c r="R25" s="237"/>
      <c r="S25" s="246">
        <f t="shared" si="7"/>
        <v>0</v>
      </c>
      <c r="T25" s="237"/>
      <c r="U25" s="246">
        <f t="shared" si="8"/>
        <v>0</v>
      </c>
      <c r="V25" s="237"/>
      <c r="W25" s="246">
        <f t="shared" si="9"/>
        <v>0</v>
      </c>
      <c r="X25" s="237"/>
      <c r="Y25" s="246">
        <f t="shared" si="10"/>
        <v>0</v>
      </c>
      <c r="Z25" s="237"/>
      <c r="AA25" s="246">
        <f t="shared" si="11"/>
        <v>0</v>
      </c>
    </row>
    <row r="26" spans="1:27" ht="15.75" x14ac:dyDescent="0.25">
      <c r="A26" s="243">
        <v>21</v>
      </c>
      <c r="B26" s="245"/>
      <c r="C26" s="239"/>
      <c r="D26" s="237"/>
      <c r="E26" s="246">
        <f t="shared" si="0"/>
        <v>0</v>
      </c>
      <c r="F26" s="237"/>
      <c r="G26" s="246">
        <f t="shared" si="1"/>
        <v>0</v>
      </c>
      <c r="H26" s="237"/>
      <c r="I26" s="246">
        <f t="shared" si="2"/>
        <v>0</v>
      </c>
      <c r="J26" s="237"/>
      <c r="K26" s="246">
        <f t="shared" si="3"/>
        <v>0</v>
      </c>
      <c r="L26" s="237"/>
      <c r="M26" s="246">
        <f t="shared" si="4"/>
        <v>0</v>
      </c>
      <c r="N26" s="237"/>
      <c r="O26" s="246">
        <f t="shared" si="5"/>
        <v>0</v>
      </c>
      <c r="P26" s="237"/>
      <c r="Q26" s="246">
        <f t="shared" si="6"/>
        <v>0</v>
      </c>
      <c r="R26" s="237"/>
      <c r="S26" s="246">
        <f t="shared" si="7"/>
        <v>0</v>
      </c>
      <c r="T26" s="237"/>
      <c r="U26" s="246">
        <f t="shared" si="8"/>
        <v>0</v>
      </c>
      <c r="V26" s="237"/>
      <c r="W26" s="246">
        <f t="shared" si="9"/>
        <v>0</v>
      </c>
      <c r="X26" s="237"/>
      <c r="Y26" s="246">
        <f t="shared" si="10"/>
        <v>0</v>
      </c>
      <c r="Z26" s="237"/>
      <c r="AA26" s="246">
        <f t="shared" si="11"/>
        <v>0</v>
      </c>
    </row>
    <row r="27" spans="1:27" ht="16.5" thickBot="1" x14ac:dyDescent="0.3">
      <c r="A27" s="302" t="s">
        <v>59</v>
      </c>
      <c r="B27" s="303"/>
      <c r="C27" s="240"/>
      <c r="D27" s="238"/>
      <c r="E27" s="247">
        <f>SUM(E6:E26)</f>
        <v>590000</v>
      </c>
      <c r="F27" s="238"/>
      <c r="G27" s="247">
        <f>SUM(G6:G26)</f>
        <v>0</v>
      </c>
      <c r="H27" s="238"/>
      <c r="I27" s="247">
        <f>SUM(I6:I26)</f>
        <v>0</v>
      </c>
      <c r="J27" s="238"/>
      <c r="K27" s="247">
        <f>SUM(K6:K26)</f>
        <v>0</v>
      </c>
      <c r="L27" s="238"/>
      <c r="M27" s="247">
        <f>SUM(M6:M26)</f>
        <v>0</v>
      </c>
      <c r="N27" s="238"/>
      <c r="O27" s="247">
        <f>SUM(O6:O26)</f>
        <v>0</v>
      </c>
      <c r="P27" s="238"/>
      <c r="Q27" s="247">
        <f>SUM(Q6:Q26)</f>
        <v>0</v>
      </c>
      <c r="R27" s="238"/>
      <c r="S27" s="247">
        <f>SUM(S6:S26)</f>
        <v>0</v>
      </c>
      <c r="T27" s="238"/>
      <c r="U27" s="247">
        <f>SUM(U6:U26)</f>
        <v>0</v>
      </c>
      <c r="V27" s="238"/>
      <c r="W27" s="247">
        <f>SUM(W6:W26)</f>
        <v>0</v>
      </c>
      <c r="X27" s="238"/>
      <c r="Y27" s="247">
        <f>SUM(Y6:Y26)</f>
        <v>0</v>
      </c>
      <c r="Z27" s="238"/>
      <c r="AA27" s="247">
        <f>SUM(AA6:AA26)</f>
        <v>0</v>
      </c>
    </row>
  </sheetData>
  <mergeCells count="15">
    <mergeCell ref="X4:Y4"/>
    <mergeCell ref="Z4:AA4"/>
    <mergeCell ref="A27:B27"/>
    <mergeCell ref="B4:B5"/>
    <mergeCell ref="C4:C5"/>
    <mergeCell ref="N4:O4"/>
    <mergeCell ref="P4:Q4"/>
    <mergeCell ref="R4:S4"/>
    <mergeCell ref="T4:U4"/>
    <mergeCell ref="V4:W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workbookViewId="0">
      <selection activeCell="H8" sqref="H8"/>
    </sheetView>
  </sheetViews>
  <sheetFormatPr defaultRowHeight="15" x14ac:dyDescent="0.25"/>
  <cols>
    <col min="1" max="1" width="54.28515625" customWidth="1"/>
    <col min="2" max="5" width="20.5703125" customWidth="1"/>
    <col min="258" max="258" width="54.28515625" customWidth="1"/>
    <col min="259" max="259" width="9.85546875" customWidth="1"/>
    <col min="260" max="260" width="10.42578125" customWidth="1"/>
    <col min="514" max="514" width="54.28515625" customWidth="1"/>
    <col min="515" max="515" width="9.85546875" customWidth="1"/>
    <col min="516" max="516" width="10.42578125" customWidth="1"/>
    <col min="770" max="770" width="54.28515625" customWidth="1"/>
    <col min="771" max="771" width="9.85546875" customWidth="1"/>
    <col min="772" max="772" width="10.42578125" customWidth="1"/>
    <col min="1026" max="1026" width="54.28515625" customWidth="1"/>
    <col min="1027" max="1027" width="9.85546875" customWidth="1"/>
    <col min="1028" max="1028" width="10.42578125" customWidth="1"/>
    <col min="1282" max="1282" width="54.28515625" customWidth="1"/>
    <col min="1283" max="1283" width="9.85546875" customWidth="1"/>
    <col min="1284" max="1284" width="10.42578125" customWidth="1"/>
    <col min="1538" max="1538" width="54.28515625" customWidth="1"/>
    <col min="1539" max="1539" width="9.85546875" customWidth="1"/>
    <col min="1540" max="1540" width="10.42578125" customWidth="1"/>
    <col min="1794" max="1794" width="54.28515625" customWidth="1"/>
    <col min="1795" max="1795" width="9.85546875" customWidth="1"/>
    <col min="1796" max="1796" width="10.42578125" customWidth="1"/>
    <col min="2050" max="2050" width="54.28515625" customWidth="1"/>
    <col min="2051" max="2051" width="9.85546875" customWidth="1"/>
    <col min="2052" max="2052" width="10.42578125" customWidth="1"/>
    <col min="2306" max="2306" width="54.28515625" customWidth="1"/>
    <col min="2307" max="2307" width="9.85546875" customWidth="1"/>
    <col min="2308" max="2308" width="10.42578125" customWidth="1"/>
    <col min="2562" max="2562" width="54.28515625" customWidth="1"/>
    <col min="2563" max="2563" width="9.85546875" customWidth="1"/>
    <col min="2564" max="2564" width="10.42578125" customWidth="1"/>
    <col min="2818" max="2818" width="54.28515625" customWidth="1"/>
    <col min="2819" max="2819" width="9.85546875" customWidth="1"/>
    <col min="2820" max="2820" width="10.42578125" customWidth="1"/>
    <col min="3074" max="3074" width="54.28515625" customWidth="1"/>
    <col min="3075" max="3075" width="9.85546875" customWidth="1"/>
    <col min="3076" max="3076" width="10.42578125" customWidth="1"/>
    <col min="3330" max="3330" width="54.28515625" customWidth="1"/>
    <col min="3331" max="3331" width="9.85546875" customWidth="1"/>
    <col min="3332" max="3332" width="10.42578125" customWidth="1"/>
    <col min="3586" max="3586" width="54.28515625" customWidth="1"/>
    <col min="3587" max="3587" width="9.85546875" customWidth="1"/>
    <col min="3588" max="3588" width="10.42578125" customWidth="1"/>
    <col min="3842" max="3842" width="54.28515625" customWidth="1"/>
    <col min="3843" max="3843" width="9.85546875" customWidth="1"/>
    <col min="3844" max="3844" width="10.42578125" customWidth="1"/>
    <col min="4098" max="4098" width="54.28515625" customWidth="1"/>
    <col min="4099" max="4099" width="9.85546875" customWidth="1"/>
    <col min="4100" max="4100" width="10.42578125" customWidth="1"/>
    <col min="4354" max="4354" width="54.28515625" customWidth="1"/>
    <col min="4355" max="4355" width="9.85546875" customWidth="1"/>
    <col min="4356" max="4356" width="10.42578125" customWidth="1"/>
    <col min="4610" max="4610" width="54.28515625" customWidth="1"/>
    <col min="4611" max="4611" width="9.85546875" customWidth="1"/>
    <col min="4612" max="4612" width="10.42578125" customWidth="1"/>
    <col min="4866" max="4866" width="54.28515625" customWidth="1"/>
    <col min="4867" max="4867" width="9.85546875" customWidth="1"/>
    <col min="4868" max="4868" width="10.42578125" customWidth="1"/>
    <col min="5122" max="5122" width="54.28515625" customWidth="1"/>
    <col min="5123" max="5123" width="9.85546875" customWidth="1"/>
    <col min="5124" max="5124" width="10.42578125" customWidth="1"/>
    <col min="5378" max="5378" width="54.28515625" customWidth="1"/>
    <col min="5379" max="5379" width="9.85546875" customWidth="1"/>
    <col min="5380" max="5380" width="10.42578125" customWidth="1"/>
    <col min="5634" max="5634" width="54.28515625" customWidth="1"/>
    <col min="5635" max="5635" width="9.85546875" customWidth="1"/>
    <col min="5636" max="5636" width="10.42578125" customWidth="1"/>
    <col min="5890" max="5890" width="54.28515625" customWidth="1"/>
    <col min="5891" max="5891" width="9.85546875" customWidth="1"/>
    <col min="5892" max="5892" width="10.42578125" customWidth="1"/>
    <col min="6146" max="6146" width="54.28515625" customWidth="1"/>
    <col min="6147" max="6147" width="9.85546875" customWidth="1"/>
    <col min="6148" max="6148" width="10.42578125" customWidth="1"/>
    <col min="6402" max="6402" width="54.28515625" customWidth="1"/>
    <col min="6403" max="6403" width="9.85546875" customWidth="1"/>
    <col min="6404" max="6404" width="10.42578125" customWidth="1"/>
    <col min="6658" max="6658" width="54.28515625" customWidth="1"/>
    <col min="6659" max="6659" width="9.85546875" customWidth="1"/>
    <col min="6660" max="6660" width="10.42578125" customWidth="1"/>
    <col min="6914" max="6914" width="54.28515625" customWidth="1"/>
    <col min="6915" max="6915" width="9.85546875" customWidth="1"/>
    <col min="6916" max="6916" width="10.42578125" customWidth="1"/>
    <col min="7170" max="7170" width="54.28515625" customWidth="1"/>
    <col min="7171" max="7171" width="9.85546875" customWidth="1"/>
    <col min="7172" max="7172" width="10.42578125" customWidth="1"/>
    <col min="7426" max="7426" width="54.28515625" customWidth="1"/>
    <col min="7427" max="7427" width="9.85546875" customWidth="1"/>
    <col min="7428" max="7428" width="10.42578125" customWidth="1"/>
    <col min="7682" max="7682" width="54.28515625" customWidth="1"/>
    <col min="7683" max="7683" width="9.85546875" customWidth="1"/>
    <col min="7684" max="7684" width="10.42578125" customWidth="1"/>
    <col min="7938" max="7938" width="54.28515625" customWidth="1"/>
    <col min="7939" max="7939" width="9.85546875" customWidth="1"/>
    <col min="7940" max="7940" width="10.42578125" customWidth="1"/>
    <col min="8194" max="8194" width="54.28515625" customWidth="1"/>
    <col min="8195" max="8195" width="9.85546875" customWidth="1"/>
    <col min="8196" max="8196" width="10.42578125" customWidth="1"/>
    <col min="8450" max="8450" width="54.28515625" customWidth="1"/>
    <col min="8451" max="8451" width="9.85546875" customWidth="1"/>
    <col min="8452" max="8452" width="10.42578125" customWidth="1"/>
    <col min="8706" max="8706" width="54.28515625" customWidth="1"/>
    <col min="8707" max="8707" width="9.85546875" customWidth="1"/>
    <col min="8708" max="8708" width="10.42578125" customWidth="1"/>
    <col min="8962" max="8962" width="54.28515625" customWidth="1"/>
    <col min="8963" max="8963" width="9.85546875" customWidth="1"/>
    <col min="8964" max="8964" width="10.42578125" customWidth="1"/>
    <col min="9218" max="9218" width="54.28515625" customWidth="1"/>
    <col min="9219" max="9219" width="9.85546875" customWidth="1"/>
    <col min="9220" max="9220" width="10.42578125" customWidth="1"/>
    <col min="9474" max="9474" width="54.28515625" customWidth="1"/>
    <col min="9475" max="9475" width="9.85546875" customWidth="1"/>
    <col min="9476" max="9476" width="10.42578125" customWidth="1"/>
    <col min="9730" max="9730" width="54.28515625" customWidth="1"/>
    <col min="9731" max="9731" width="9.85546875" customWidth="1"/>
    <col min="9732" max="9732" width="10.42578125" customWidth="1"/>
    <col min="9986" max="9986" width="54.28515625" customWidth="1"/>
    <col min="9987" max="9987" width="9.85546875" customWidth="1"/>
    <col min="9988" max="9988" width="10.42578125" customWidth="1"/>
    <col min="10242" max="10242" width="54.28515625" customWidth="1"/>
    <col min="10243" max="10243" width="9.85546875" customWidth="1"/>
    <col min="10244" max="10244" width="10.42578125" customWidth="1"/>
    <col min="10498" max="10498" width="54.28515625" customWidth="1"/>
    <col min="10499" max="10499" width="9.85546875" customWidth="1"/>
    <col min="10500" max="10500" width="10.42578125" customWidth="1"/>
    <col min="10754" max="10754" width="54.28515625" customWidth="1"/>
    <col min="10755" max="10755" width="9.85546875" customWidth="1"/>
    <col min="10756" max="10756" width="10.42578125" customWidth="1"/>
    <col min="11010" max="11010" width="54.28515625" customWidth="1"/>
    <col min="11011" max="11011" width="9.85546875" customWidth="1"/>
    <col min="11012" max="11012" width="10.42578125" customWidth="1"/>
    <col min="11266" max="11266" width="54.28515625" customWidth="1"/>
    <col min="11267" max="11267" width="9.85546875" customWidth="1"/>
    <col min="11268" max="11268" width="10.42578125" customWidth="1"/>
    <col min="11522" max="11522" width="54.28515625" customWidth="1"/>
    <col min="11523" max="11523" width="9.85546875" customWidth="1"/>
    <col min="11524" max="11524" width="10.42578125" customWidth="1"/>
    <col min="11778" max="11778" width="54.28515625" customWidth="1"/>
    <col min="11779" max="11779" width="9.85546875" customWidth="1"/>
    <col min="11780" max="11780" width="10.42578125" customWidth="1"/>
    <col min="12034" max="12034" width="54.28515625" customWidth="1"/>
    <col min="12035" max="12035" width="9.85546875" customWidth="1"/>
    <col min="12036" max="12036" width="10.42578125" customWidth="1"/>
    <col min="12290" max="12290" width="54.28515625" customWidth="1"/>
    <col min="12291" max="12291" width="9.85546875" customWidth="1"/>
    <col min="12292" max="12292" width="10.42578125" customWidth="1"/>
    <col min="12546" max="12546" width="54.28515625" customWidth="1"/>
    <col min="12547" max="12547" width="9.85546875" customWidth="1"/>
    <col min="12548" max="12548" width="10.42578125" customWidth="1"/>
    <col min="12802" max="12802" width="54.28515625" customWidth="1"/>
    <col min="12803" max="12803" width="9.85546875" customWidth="1"/>
    <col min="12804" max="12804" width="10.42578125" customWidth="1"/>
    <col min="13058" max="13058" width="54.28515625" customWidth="1"/>
    <col min="13059" max="13059" width="9.85546875" customWidth="1"/>
    <col min="13060" max="13060" width="10.42578125" customWidth="1"/>
    <col min="13314" max="13314" width="54.28515625" customWidth="1"/>
    <col min="13315" max="13315" width="9.85546875" customWidth="1"/>
    <col min="13316" max="13316" width="10.42578125" customWidth="1"/>
    <col min="13570" max="13570" width="54.28515625" customWidth="1"/>
    <col min="13571" max="13571" width="9.85546875" customWidth="1"/>
    <col min="13572" max="13572" width="10.42578125" customWidth="1"/>
    <col min="13826" max="13826" width="54.28515625" customWidth="1"/>
    <col min="13827" max="13827" width="9.85546875" customWidth="1"/>
    <col min="13828" max="13828" width="10.42578125" customWidth="1"/>
    <col min="14082" max="14082" width="54.28515625" customWidth="1"/>
    <col min="14083" max="14083" width="9.85546875" customWidth="1"/>
    <col min="14084" max="14084" width="10.42578125" customWidth="1"/>
    <col min="14338" max="14338" width="54.28515625" customWidth="1"/>
    <col min="14339" max="14339" width="9.85546875" customWidth="1"/>
    <col min="14340" max="14340" width="10.42578125" customWidth="1"/>
    <col min="14594" max="14594" width="54.28515625" customWidth="1"/>
    <col min="14595" max="14595" width="9.85546875" customWidth="1"/>
    <col min="14596" max="14596" width="10.42578125" customWidth="1"/>
    <col min="14850" max="14850" width="54.28515625" customWidth="1"/>
    <col min="14851" max="14851" width="9.85546875" customWidth="1"/>
    <col min="14852" max="14852" width="10.42578125" customWidth="1"/>
    <col min="15106" max="15106" width="54.28515625" customWidth="1"/>
    <col min="15107" max="15107" width="9.85546875" customWidth="1"/>
    <col min="15108" max="15108" width="10.42578125" customWidth="1"/>
    <col min="15362" max="15362" width="54.28515625" customWidth="1"/>
    <col min="15363" max="15363" width="9.85546875" customWidth="1"/>
    <col min="15364" max="15364" width="10.42578125" customWidth="1"/>
    <col min="15618" max="15618" width="54.28515625" customWidth="1"/>
    <col min="15619" max="15619" width="9.85546875" customWidth="1"/>
    <col min="15620" max="15620" width="10.42578125" customWidth="1"/>
    <col min="15874" max="15874" width="54.28515625" customWidth="1"/>
    <col min="15875" max="15875" width="9.85546875" customWidth="1"/>
    <col min="15876" max="15876" width="10.42578125" customWidth="1"/>
    <col min="16130" max="16130" width="54.28515625" customWidth="1"/>
    <col min="16131" max="16131" width="9.85546875" customWidth="1"/>
    <col min="16132" max="16132" width="10.42578125" customWidth="1"/>
  </cols>
  <sheetData>
    <row r="1" spans="1:5" x14ac:dyDescent="0.25">
      <c r="A1" t="s">
        <v>95</v>
      </c>
    </row>
    <row r="3" spans="1:5" ht="93.75" x14ac:dyDescent="0.3">
      <c r="A3" s="287" t="str">
        <f>доходы!A6</f>
        <v>группа 1, 10 чел, 4 зан/в мес</v>
      </c>
      <c r="B3" s="287" t="s">
        <v>41</v>
      </c>
      <c r="C3" s="288" t="s">
        <v>42</v>
      </c>
      <c r="D3" s="288" t="s">
        <v>43</v>
      </c>
      <c r="E3" s="288" t="s">
        <v>44</v>
      </c>
    </row>
    <row r="4" spans="1:5" ht="18.75" x14ac:dyDescent="0.3">
      <c r="A4" s="289" t="s">
        <v>38</v>
      </c>
      <c r="B4" s="289"/>
      <c r="C4" s="290"/>
      <c r="D4" s="290"/>
      <c r="E4" s="291">
        <f>C4*D4</f>
        <v>0</v>
      </c>
    </row>
    <row r="5" spans="1:5" ht="18.75" x14ac:dyDescent="0.3">
      <c r="A5" s="290" t="s">
        <v>269</v>
      </c>
      <c r="B5" s="290">
        <v>10</v>
      </c>
      <c r="C5" s="290">
        <v>30</v>
      </c>
      <c r="D5" s="290"/>
      <c r="E5" s="291">
        <v>300</v>
      </c>
    </row>
    <row r="6" spans="1:5" ht="18.75" x14ac:dyDescent="0.3">
      <c r="A6" s="290"/>
      <c r="B6" s="290"/>
      <c r="C6" s="290"/>
      <c r="D6" s="290"/>
      <c r="E6" s="291">
        <f t="shared" ref="E6:E13" si="0">C6*D6</f>
        <v>0</v>
      </c>
    </row>
    <row r="7" spans="1:5" ht="18.75" x14ac:dyDescent="0.3">
      <c r="A7" s="290"/>
      <c r="B7" s="290"/>
      <c r="C7" s="290"/>
      <c r="D7" s="290"/>
      <c r="E7" s="291">
        <f t="shared" si="0"/>
        <v>0</v>
      </c>
    </row>
    <row r="8" spans="1:5" ht="18.75" x14ac:dyDescent="0.3">
      <c r="A8" s="290"/>
      <c r="B8" s="290"/>
      <c r="C8" s="290"/>
      <c r="D8" s="290"/>
      <c r="E8" s="291">
        <f t="shared" si="0"/>
        <v>0</v>
      </c>
    </row>
    <row r="9" spans="1:5" ht="18.75" x14ac:dyDescent="0.3">
      <c r="A9" s="290"/>
      <c r="B9" s="290"/>
      <c r="C9" s="290"/>
      <c r="D9" s="290"/>
      <c r="E9" s="291">
        <f t="shared" si="0"/>
        <v>0</v>
      </c>
    </row>
    <row r="10" spans="1:5" ht="18.75" x14ac:dyDescent="0.3">
      <c r="A10" s="290"/>
      <c r="B10" s="290"/>
      <c r="C10" s="290"/>
      <c r="D10" s="290"/>
      <c r="E10" s="291">
        <f t="shared" si="0"/>
        <v>0</v>
      </c>
    </row>
    <row r="11" spans="1:5" ht="18.75" x14ac:dyDescent="0.3">
      <c r="A11" s="290"/>
      <c r="B11" s="290"/>
      <c r="C11" s="290"/>
      <c r="D11" s="290"/>
      <c r="E11" s="291">
        <f t="shared" si="0"/>
        <v>0</v>
      </c>
    </row>
    <row r="12" spans="1:5" ht="18.75" x14ac:dyDescent="0.3">
      <c r="A12" s="290" t="s">
        <v>39</v>
      </c>
      <c r="B12" s="290"/>
      <c r="C12" s="290"/>
      <c r="D12" s="290"/>
      <c r="E12" s="291">
        <f t="shared" si="0"/>
        <v>0</v>
      </c>
    </row>
    <row r="13" spans="1:5" ht="18.75" x14ac:dyDescent="0.3">
      <c r="A13" s="290" t="s">
        <v>40</v>
      </c>
      <c r="B13" s="290"/>
      <c r="C13" s="290"/>
      <c r="D13" s="290"/>
      <c r="E13" s="291">
        <f t="shared" si="0"/>
        <v>0</v>
      </c>
    </row>
    <row r="14" spans="1:5" ht="18.75" x14ac:dyDescent="0.3">
      <c r="A14" s="289" t="s">
        <v>45</v>
      </c>
      <c r="B14" s="289"/>
      <c r="C14" s="289"/>
      <c r="D14" s="289"/>
      <c r="E14" s="292">
        <f>SUM(E4:E13)</f>
        <v>300</v>
      </c>
    </row>
    <row r="15" spans="1:5" ht="18.75" x14ac:dyDescent="0.3">
      <c r="A15" s="286" t="s">
        <v>270</v>
      </c>
    </row>
    <row r="17" spans="1:5" ht="45" x14ac:dyDescent="0.25">
      <c r="A17" s="46" t="str">
        <f>доходы!A7</f>
        <v>группа 2</v>
      </c>
      <c r="B17" s="44" t="s">
        <v>41</v>
      </c>
      <c r="C17" s="45" t="s">
        <v>42</v>
      </c>
      <c r="D17" s="45" t="s">
        <v>43</v>
      </c>
      <c r="E17" s="45" t="s">
        <v>44</v>
      </c>
    </row>
    <row r="18" spans="1:5" x14ac:dyDescent="0.25">
      <c r="A18" s="30" t="s">
        <v>38</v>
      </c>
      <c r="B18" s="30"/>
      <c r="C18" s="31"/>
      <c r="D18" s="31"/>
      <c r="E18" s="173">
        <f>C18*D18</f>
        <v>0</v>
      </c>
    </row>
    <row r="19" spans="1:5" x14ac:dyDescent="0.25">
      <c r="A19" s="31"/>
      <c r="B19" s="31"/>
      <c r="C19" s="31"/>
      <c r="D19" s="31"/>
      <c r="E19" s="173">
        <f t="shared" ref="E19:E27" si="1">C19*D19</f>
        <v>0</v>
      </c>
    </row>
    <row r="20" spans="1:5" x14ac:dyDescent="0.25">
      <c r="A20" s="31"/>
      <c r="B20" s="31"/>
      <c r="C20" s="31"/>
      <c r="D20" s="31"/>
      <c r="E20" s="173">
        <f t="shared" si="1"/>
        <v>0</v>
      </c>
    </row>
    <row r="21" spans="1:5" x14ac:dyDescent="0.25">
      <c r="A21" s="31"/>
      <c r="B21" s="31"/>
      <c r="C21" s="31"/>
      <c r="D21" s="31"/>
      <c r="E21" s="173">
        <f t="shared" si="1"/>
        <v>0</v>
      </c>
    </row>
    <row r="22" spans="1:5" x14ac:dyDescent="0.25">
      <c r="A22" s="31"/>
      <c r="B22" s="31"/>
      <c r="C22" s="31"/>
      <c r="D22" s="31"/>
      <c r="E22" s="173">
        <f t="shared" si="1"/>
        <v>0</v>
      </c>
    </row>
    <row r="23" spans="1:5" x14ac:dyDescent="0.25">
      <c r="A23" s="31"/>
      <c r="B23" s="31"/>
      <c r="C23" s="31"/>
      <c r="D23" s="31"/>
      <c r="E23" s="173">
        <f t="shared" si="1"/>
        <v>0</v>
      </c>
    </row>
    <row r="24" spans="1:5" x14ac:dyDescent="0.25">
      <c r="A24" s="31"/>
      <c r="B24" s="31"/>
      <c r="C24" s="31"/>
      <c r="D24" s="31"/>
      <c r="E24" s="173">
        <f t="shared" si="1"/>
        <v>0</v>
      </c>
    </row>
    <row r="25" spans="1:5" x14ac:dyDescent="0.25">
      <c r="A25" s="31"/>
      <c r="B25" s="31"/>
      <c r="C25" s="31"/>
      <c r="D25" s="31"/>
      <c r="E25" s="173">
        <f t="shared" si="1"/>
        <v>0</v>
      </c>
    </row>
    <row r="26" spans="1:5" x14ac:dyDescent="0.25">
      <c r="A26" s="31" t="s">
        <v>39</v>
      </c>
      <c r="B26" s="31"/>
      <c r="C26" s="31"/>
      <c r="D26" s="31"/>
      <c r="E26" s="173">
        <f t="shared" si="1"/>
        <v>0</v>
      </c>
    </row>
    <row r="27" spans="1:5" x14ac:dyDescent="0.25">
      <c r="A27" s="31" t="s">
        <v>40</v>
      </c>
      <c r="B27" s="31"/>
      <c r="C27" s="31"/>
      <c r="D27" s="31"/>
      <c r="E27" s="173">
        <f t="shared" si="1"/>
        <v>0</v>
      </c>
    </row>
    <row r="28" spans="1:5" x14ac:dyDescent="0.25">
      <c r="A28" s="30" t="s">
        <v>45</v>
      </c>
      <c r="B28" s="30"/>
      <c r="C28" s="30"/>
      <c r="D28" s="30"/>
      <c r="E28" s="174">
        <f>SUM(E18:E27)</f>
        <v>0</v>
      </c>
    </row>
    <row r="30" spans="1:5" ht="45" x14ac:dyDescent="0.25">
      <c r="A30" s="46" t="str">
        <f>доходы!A8</f>
        <v>группа 3</v>
      </c>
      <c r="B30" s="44" t="s">
        <v>41</v>
      </c>
      <c r="C30" s="45" t="s">
        <v>42</v>
      </c>
      <c r="D30" s="45" t="s">
        <v>43</v>
      </c>
      <c r="E30" s="45" t="s">
        <v>44</v>
      </c>
    </row>
    <row r="31" spans="1:5" x14ac:dyDescent="0.25">
      <c r="A31" s="30" t="s">
        <v>38</v>
      </c>
      <c r="B31" s="30"/>
      <c r="C31" s="31"/>
      <c r="D31" s="31"/>
      <c r="E31" s="173">
        <f>C31*D31</f>
        <v>0</v>
      </c>
    </row>
    <row r="32" spans="1:5" x14ac:dyDescent="0.25">
      <c r="A32" s="31"/>
      <c r="B32" s="31"/>
      <c r="C32" s="31"/>
      <c r="D32" s="31"/>
      <c r="E32" s="173">
        <f t="shared" ref="E32:E40" si="2">C32*D32</f>
        <v>0</v>
      </c>
    </row>
    <row r="33" spans="1:5" x14ac:dyDescent="0.25">
      <c r="A33" s="31"/>
      <c r="B33" s="31"/>
      <c r="C33" s="31"/>
      <c r="D33" s="31"/>
      <c r="E33" s="173">
        <f t="shared" si="2"/>
        <v>0</v>
      </c>
    </row>
    <row r="34" spans="1:5" x14ac:dyDescent="0.25">
      <c r="A34" s="31"/>
      <c r="B34" s="31"/>
      <c r="C34" s="31"/>
      <c r="D34" s="31"/>
      <c r="E34" s="173">
        <f t="shared" si="2"/>
        <v>0</v>
      </c>
    </row>
    <row r="35" spans="1:5" x14ac:dyDescent="0.25">
      <c r="A35" s="31"/>
      <c r="B35" s="31"/>
      <c r="C35" s="31"/>
      <c r="D35" s="31"/>
      <c r="E35" s="173">
        <f t="shared" si="2"/>
        <v>0</v>
      </c>
    </row>
    <row r="36" spans="1:5" x14ac:dyDescent="0.25">
      <c r="A36" s="31"/>
      <c r="B36" s="31"/>
      <c r="C36" s="31"/>
      <c r="D36" s="31"/>
      <c r="E36" s="173">
        <f t="shared" si="2"/>
        <v>0</v>
      </c>
    </row>
    <row r="37" spans="1:5" x14ac:dyDescent="0.25">
      <c r="A37" s="31"/>
      <c r="B37" s="31"/>
      <c r="C37" s="31"/>
      <c r="D37" s="31"/>
      <c r="E37" s="173">
        <f t="shared" si="2"/>
        <v>0</v>
      </c>
    </row>
    <row r="38" spans="1:5" x14ac:dyDescent="0.25">
      <c r="A38" s="31"/>
      <c r="B38" s="31"/>
      <c r="C38" s="31"/>
      <c r="D38" s="31"/>
      <c r="E38" s="173">
        <f t="shared" si="2"/>
        <v>0</v>
      </c>
    </row>
    <row r="39" spans="1:5" x14ac:dyDescent="0.25">
      <c r="A39" s="31" t="s">
        <v>39</v>
      </c>
      <c r="B39" s="31"/>
      <c r="C39" s="31"/>
      <c r="D39" s="31"/>
      <c r="E39" s="173">
        <f t="shared" si="2"/>
        <v>0</v>
      </c>
    </row>
    <row r="40" spans="1:5" x14ac:dyDescent="0.25">
      <c r="A40" s="31" t="s">
        <v>40</v>
      </c>
      <c r="B40" s="31"/>
      <c r="C40" s="31"/>
      <c r="D40" s="31"/>
      <c r="E40" s="173">
        <f t="shared" si="2"/>
        <v>0</v>
      </c>
    </row>
    <row r="41" spans="1:5" x14ac:dyDescent="0.25">
      <c r="A41" s="30" t="s">
        <v>45</v>
      </c>
      <c r="B41" s="30"/>
      <c r="C41" s="30"/>
      <c r="D41" s="30"/>
      <c r="E41" s="174">
        <f>SUM(E31:E40)</f>
        <v>0</v>
      </c>
    </row>
    <row r="42" spans="1:5" x14ac:dyDescent="0.25">
      <c r="A42" s="30"/>
      <c r="B42" s="30"/>
      <c r="C42" s="30"/>
      <c r="D42" s="30"/>
      <c r="E42" s="30"/>
    </row>
    <row r="43" spans="1:5" ht="45" x14ac:dyDescent="0.25">
      <c r="A43" s="46" t="str">
        <f>доходы!A9</f>
        <v>группа 4</v>
      </c>
      <c r="B43" s="44" t="s">
        <v>41</v>
      </c>
      <c r="C43" s="45" t="s">
        <v>42</v>
      </c>
      <c r="D43" s="45" t="s">
        <v>43</v>
      </c>
      <c r="E43" s="45" t="s">
        <v>44</v>
      </c>
    </row>
    <row r="44" spans="1:5" x14ac:dyDescent="0.25">
      <c r="A44" s="30" t="s">
        <v>38</v>
      </c>
      <c r="B44" s="30"/>
      <c r="C44" s="31"/>
      <c r="D44" s="31"/>
      <c r="E44" s="173">
        <f>C44*D44</f>
        <v>0</v>
      </c>
    </row>
    <row r="45" spans="1:5" x14ac:dyDescent="0.25">
      <c r="A45" s="31"/>
      <c r="B45" s="31"/>
      <c r="C45" s="31"/>
      <c r="D45" s="31"/>
      <c r="E45" s="173">
        <f t="shared" ref="E45:E53" si="3">C45*D45</f>
        <v>0</v>
      </c>
    </row>
    <row r="46" spans="1:5" x14ac:dyDescent="0.25">
      <c r="A46" s="31"/>
      <c r="B46" s="31"/>
      <c r="C46" s="31"/>
      <c r="D46" s="31"/>
      <c r="E46" s="173">
        <f t="shared" si="3"/>
        <v>0</v>
      </c>
    </row>
    <row r="47" spans="1:5" x14ac:dyDescent="0.25">
      <c r="A47" s="31"/>
      <c r="B47" s="31"/>
      <c r="C47" s="31"/>
      <c r="D47" s="31"/>
      <c r="E47" s="173">
        <f t="shared" si="3"/>
        <v>0</v>
      </c>
    </row>
    <row r="48" spans="1:5" x14ac:dyDescent="0.25">
      <c r="A48" s="31"/>
      <c r="B48" s="31"/>
      <c r="C48" s="31"/>
      <c r="D48" s="31"/>
      <c r="E48" s="173">
        <f t="shared" si="3"/>
        <v>0</v>
      </c>
    </row>
    <row r="49" spans="1:5" x14ac:dyDescent="0.25">
      <c r="A49" s="31"/>
      <c r="B49" s="31"/>
      <c r="C49" s="31"/>
      <c r="D49" s="31"/>
      <c r="E49" s="173">
        <f t="shared" si="3"/>
        <v>0</v>
      </c>
    </row>
    <row r="50" spans="1:5" x14ac:dyDescent="0.25">
      <c r="A50" s="31"/>
      <c r="B50" s="31"/>
      <c r="C50" s="31"/>
      <c r="D50" s="31"/>
      <c r="E50" s="173">
        <f t="shared" si="3"/>
        <v>0</v>
      </c>
    </row>
    <row r="51" spans="1:5" x14ac:dyDescent="0.25">
      <c r="A51" s="31"/>
      <c r="B51" s="31"/>
      <c r="C51" s="31"/>
      <c r="D51" s="31"/>
      <c r="E51" s="173">
        <f t="shared" si="3"/>
        <v>0</v>
      </c>
    </row>
    <row r="52" spans="1:5" x14ac:dyDescent="0.25">
      <c r="A52" s="31" t="s">
        <v>39</v>
      </c>
      <c r="B52" s="31"/>
      <c r="C52" s="31"/>
      <c r="D52" s="31"/>
      <c r="E52" s="173">
        <f t="shared" si="3"/>
        <v>0</v>
      </c>
    </row>
    <row r="53" spans="1:5" x14ac:dyDescent="0.25">
      <c r="A53" s="31" t="s">
        <v>40</v>
      </c>
      <c r="B53" s="31"/>
      <c r="C53" s="31"/>
      <c r="D53" s="31"/>
      <c r="E53" s="173">
        <f t="shared" si="3"/>
        <v>0</v>
      </c>
    </row>
    <row r="54" spans="1:5" x14ac:dyDescent="0.25">
      <c r="A54" s="30" t="s">
        <v>45</v>
      </c>
      <c r="B54" s="30"/>
      <c r="C54" s="30"/>
      <c r="D54" s="30"/>
      <c r="E54" s="174">
        <f>SUM(E44:E53)</f>
        <v>0</v>
      </c>
    </row>
    <row r="56" spans="1:5" ht="45" x14ac:dyDescent="0.25">
      <c r="A56" s="46" t="str">
        <f>доходы!A10</f>
        <v>группа 5</v>
      </c>
      <c r="B56" s="44" t="s">
        <v>41</v>
      </c>
      <c r="C56" s="45" t="s">
        <v>42</v>
      </c>
      <c r="D56" s="45" t="s">
        <v>43</v>
      </c>
      <c r="E56" s="45" t="s">
        <v>44</v>
      </c>
    </row>
    <row r="57" spans="1:5" x14ac:dyDescent="0.25">
      <c r="A57" s="30" t="s">
        <v>38</v>
      </c>
      <c r="B57" s="30"/>
      <c r="C57" s="31"/>
      <c r="D57" s="31"/>
      <c r="E57" s="173">
        <f>C57*D57</f>
        <v>0</v>
      </c>
    </row>
    <row r="58" spans="1:5" x14ac:dyDescent="0.25">
      <c r="A58" s="31"/>
      <c r="B58" s="31"/>
      <c r="C58" s="31"/>
      <c r="D58" s="31"/>
      <c r="E58" s="173">
        <f t="shared" ref="E58:E66" si="4">C58*D58</f>
        <v>0</v>
      </c>
    </row>
    <row r="59" spans="1:5" x14ac:dyDescent="0.25">
      <c r="A59" s="31"/>
      <c r="B59" s="31"/>
      <c r="C59" s="31"/>
      <c r="D59" s="31"/>
      <c r="E59" s="173">
        <f t="shared" si="4"/>
        <v>0</v>
      </c>
    </row>
    <row r="60" spans="1:5" x14ac:dyDescent="0.25">
      <c r="A60" s="31"/>
      <c r="B60" s="31"/>
      <c r="C60" s="31"/>
      <c r="D60" s="31"/>
      <c r="E60" s="173">
        <f t="shared" si="4"/>
        <v>0</v>
      </c>
    </row>
    <row r="61" spans="1:5" x14ac:dyDescent="0.25">
      <c r="A61" s="31"/>
      <c r="B61" s="31"/>
      <c r="C61" s="31"/>
      <c r="D61" s="31"/>
      <c r="E61" s="173">
        <f t="shared" si="4"/>
        <v>0</v>
      </c>
    </row>
    <row r="62" spans="1:5" x14ac:dyDescent="0.25">
      <c r="A62" s="31"/>
      <c r="B62" s="31"/>
      <c r="C62" s="31"/>
      <c r="D62" s="31"/>
      <c r="E62" s="173">
        <f t="shared" si="4"/>
        <v>0</v>
      </c>
    </row>
    <row r="63" spans="1:5" x14ac:dyDescent="0.25">
      <c r="A63" s="31"/>
      <c r="B63" s="31"/>
      <c r="C63" s="31"/>
      <c r="D63" s="31"/>
      <c r="E63" s="173">
        <f t="shared" si="4"/>
        <v>0</v>
      </c>
    </row>
    <row r="64" spans="1:5" x14ac:dyDescent="0.25">
      <c r="A64" s="31"/>
      <c r="B64" s="31"/>
      <c r="C64" s="31"/>
      <c r="D64" s="31"/>
      <c r="E64" s="173">
        <f t="shared" si="4"/>
        <v>0</v>
      </c>
    </row>
    <row r="65" spans="1:5" x14ac:dyDescent="0.25">
      <c r="A65" s="31" t="s">
        <v>39</v>
      </c>
      <c r="B65" s="31"/>
      <c r="C65" s="31"/>
      <c r="D65" s="31"/>
      <c r="E65" s="173">
        <f t="shared" si="4"/>
        <v>0</v>
      </c>
    </row>
    <row r="66" spans="1:5" x14ac:dyDescent="0.25">
      <c r="A66" s="31" t="s">
        <v>40</v>
      </c>
      <c r="B66" s="31"/>
      <c r="C66" s="31"/>
      <c r="D66" s="31"/>
      <c r="E66" s="173">
        <f t="shared" si="4"/>
        <v>0</v>
      </c>
    </row>
    <row r="67" spans="1:5" x14ac:dyDescent="0.25">
      <c r="A67" s="30" t="s">
        <v>45</v>
      </c>
      <c r="B67" s="30"/>
      <c r="C67" s="30"/>
      <c r="D67" s="30"/>
      <c r="E67" s="174">
        <f>SUM(E57:E66)</f>
        <v>0</v>
      </c>
    </row>
    <row r="69" spans="1:5" ht="45" x14ac:dyDescent="0.25">
      <c r="A69" s="46" t="str">
        <f>доходы!A11</f>
        <v>группа 6</v>
      </c>
      <c r="B69" s="44" t="s">
        <v>41</v>
      </c>
      <c r="C69" s="45" t="s">
        <v>42</v>
      </c>
      <c r="D69" s="45" t="s">
        <v>43</v>
      </c>
      <c r="E69" s="45" t="s">
        <v>44</v>
      </c>
    </row>
    <row r="70" spans="1:5" x14ac:dyDescent="0.25">
      <c r="A70" s="30" t="s">
        <v>38</v>
      </c>
      <c r="B70" s="30"/>
      <c r="C70" s="31"/>
      <c r="D70" s="31"/>
      <c r="E70" s="173">
        <f>C70*D70</f>
        <v>0</v>
      </c>
    </row>
    <row r="71" spans="1:5" x14ac:dyDescent="0.25">
      <c r="A71" s="31"/>
      <c r="B71" s="31"/>
      <c r="C71" s="31"/>
      <c r="D71" s="31"/>
      <c r="E71" s="173">
        <f t="shared" ref="E71:E79" si="5">C71*D71</f>
        <v>0</v>
      </c>
    </row>
    <row r="72" spans="1:5" x14ac:dyDescent="0.25">
      <c r="A72" s="31"/>
      <c r="B72" s="31"/>
      <c r="C72" s="31"/>
      <c r="D72" s="31"/>
      <c r="E72" s="173">
        <f t="shared" si="5"/>
        <v>0</v>
      </c>
    </row>
    <row r="73" spans="1:5" x14ac:dyDescent="0.25">
      <c r="A73" s="31"/>
      <c r="B73" s="31"/>
      <c r="C73" s="31"/>
      <c r="D73" s="31"/>
      <c r="E73" s="173">
        <f t="shared" si="5"/>
        <v>0</v>
      </c>
    </row>
    <row r="74" spans="1:5" x14ac:dyDescent="0.25">
      <c r="A74" s="31"/>
      <c r="B74" s="31"/>
      <c r="C74" s="31"/>
      <c r="D74" s="31"/>
      <c r="E74" s="173">
        <f t="shared" si="5"/>
        <v>0</v>
      </c>
    </row>
    <row r="75" spans="1:5" x14ac:dyDescent="0.25">
      <c r="A75" s="31"/>
      <c r="B75" s="31"/>
      <c r="C75" s="31"/>
      <c r="D75" s="31"/>
      <c r="E75" s="173">
        <f t="shared" si="5"/>
        <v>0</v>
      </c>
    </row>
    <row r="76" spans="1:5" x14ac:dyDescent="0.25">
      <c r="A76" s="31"/>
      <c r="B76" s="31"/>
      <c r="C76" s="31"/>
      <c r="D76" s="31"/>
      <c r="E76" s="173">
        <f t="shared" si="5"/>
        <v>0</v>
      </c>
    </row>
    <row r="77" spans="1:5" x14ac:dyDescent="0.25">
      <c r="A77" s="31"/>
      <c r="B77" s="31"/>
      <c r="C77" s="31"/>
      <c r="D77" s="31"/>
      <c r="E77" s="173">
        <f t="shared" si="5"/>
        <v>0</v>
      </c>
    </row>
    <row r="78" spans="1:5" x14ac:dyDescent="0.25">
      <c r="A78" s="31" t="s">
        <v>39</v>
      </c>
      <c r="B78" s="31"/>
      <c r="C78" s="31"/>
      <c r="D78" s="31"/>
      <c r="E78" s="173">
        <f t="shared" si="5"/>
        <v>0</v>
      </c>
    </row>
    <row r="79" spans="1:5" x14ac:dyDescent="0.25">
      <c r="A79" s="31" t="s">
        <v>40</v>
      </c>
      <c r="B79" s="31"/>
      <c r="C79" s="31"/>
      <c r="D79" s="31"/>
      <c r="E79" s="173">
        <f t="shared" si="5"/>
        <v>0</v>
      </c>
    </row>
    <row r="80" spans="1:5" x14ac:dyDescent="0.25">
      <c r="A80" s="30" t="s">
        <v>45</v>
      </c>
      <c r="B80" s="30"/>
      <c r="C80" s="30"/>
      <c r="D80" s="30"/>
      <c r="E80" s="174">
        <f>SUM(E70:E79)</f>
        <v>0</v>
      </c>
    </row>
    <row r="81" spans="1:5" x14ac:dyDescent="0.25">
      <c r="A81" s="30"/>
      <c r="B81" s="30"/>
      <c r="C81" s="30"/>
      <c r="D81" s="30"/>
      <c r="E81" s="30"/>
    </row>
    <row r="82" spans="1:5" ht="45" x14ac:dyDescent="0.25">
      <c r="A82" s="46" t="str">
        <f>доходы!A12</f>
        <v>группа 7</v>
      </c>
      <c r="B82" s="44" t="s">
        <v>41</v>
      </c>
      <c r="C82" s="45" t="s">
        <v>42</v>
      </c>
      <c r="D82" s="45" t="s">
        <v>43</v>
      </c>
      <c r="E82" s="45" t="s">
        <v>44</v>
      </c>
    </row>
    <row r="83" spans="1:5" x14ac:dyDescent="0.25">
      <c r="A83" s="30" t="s">
        <v>38</v>
      </c>
      <c r="B83" s="30"/>
      <c r="C83" s="31"/>
      <c r="D83" s="31"/>
      <c r="E83" s="173">
        <f>C83*D83</f>
        <v>0</v>
      </c>
    </row>
    <row r="84" spans="1:5" x14ac:dyDescent="0.25">
      <c r="A84" s="31"/>
      <c r="B84" s="31"/>
      <c r="C84" s="31"/>
      <c r="D84" s="31"/>
      <c r="E84" s="173">
        <f t="shared" ref="E84:E92" si="6">C84*D84</f>
        <v>0</v>
      </c>
    </row>
    <row r="85" spans="1:5" x14ac:dyDescent="0.25">
      <c r="A85" s="31"/>
      <c r="B85" s="31"/>
      <c r="C85" s="31"/>
      <c r="D85" s="31"/>
      <c r="E85" s="173">
        <f t="shared" si="6"/>
        <v>0</v>
      </c>
    </row>
    <row r="86" spans="1:5" x14ac:dyDescent="0.25">
      <c r="A86" s="31"/>
      <c r="B86" s="31"/>
      <c r="C86" s="31"/>
      <c r="D86" s="31"/>
      <c r="E86" s="173">
        <f t="shared" si="6"/>
        <v>0</v>
      </c>
    </row>
    <row r="87" spans="1:5" x14ac:dyDescent="0.25">
      <c r="A87" s="31"/>
      <c r="B87" s="31"/>
      <c r="C87" s="31"/>
      <c r="D87" s="31"/>
      <c r="E87" s="173">
        <f t="shared" si="6"/>
        <v>0</v>
      </c>
    </row>
    <row r="88" spans="1:5" x14ac:dyDescent="0.25">
      <c r="A88" s="31"/>
      <c r="B88" s="31"/>
      <c r="C88" s="31"/>
      <c r="D88" s="31"/>
      <c r="E88" s="173">
        <f t="shared" si="6"/>
        <v>0</v>
      </c>
    </row>
    <row r="89" spans="1:5" x14ac:dyDescent="0.25">
      <c r="A89" s="31"/>
      <c r="B89" s="31"/>
      <c r="C89" s="31"/>
      <c r="D89" s="31"/>
      <c r="E89" s="173">
        <f t="shared" si="6"/>
        <v>0</v>
      </c>
    </row>
    <row r="90" spans="1:5" x14ac:dyDescent="0.25">
      <c r="A90" s="31"/>
      <c r="B90" s="31"/>
      <c r="C90" s="31"/>
      <c r="D90" s="31"/>
      <c r="E90" s="173">
        <f t="shared" si="6"/>
        <v>0</v>
      </c>
    </row>
    <row r="91" spans="1:5" x14ac:dyDescent="0.25">
      <c r="A91" s="31" t="s">
        <v>39</v>
      </c>
      <c r="B91" s="31"/>
      <c r="C91" s="31"/>
      <c r="D91" s="31"/>
      <c r="E91" s="173">
        <f t="shared" si="6"/>
        <v>0</v>
      </c>
    </row>
    <row r="92" spans="1:5" x14ac:dyDescent="0.25">
      <c r="A92" s="31" t="s">
        <v>40</v>
      </c>
      <c r="B92" s="31"/>
      <c r="C92" s="31"/>
      <c r="D92" s="31"/>
      <c r="E92" s="173">
        <f t="shared" si="6"/>
        <v>0</v>
      </c>
    </row>
    <row r="93" spans="1:5" x14ac:dyDescent="0.25">
      <c r="A93" s="30" t="s">
        <v>45</v>
      </c>
      <c r="B93" s="30"/>
      <c r="C93" s="30"/>
      <c r="D93" s="30"/>
      <c r="E93" s="174">
        <f>SUM(E83:E92)</f>
        <v>0</v>
      </c>
    </row>
    <row r="94" spans="1:5" x14ac:dyDescent="0.25">
      <c r="A94" s="30"/>
      <c r="B94" s="30"/>
      <c r="C94" s="30"/>
      <c r="D94" s="30"/>
      <c r="E94" s="30"/>
    </row>
    <row r="95" spans="1:5" ht="45" x14ac:dyDescent="0.25">
      <c r="A95" s="46" t="str">
        <f>доходы!A13</f>
        <v>группа 8</v>
      </c>
      <c r="B95" s="44" t="s">
        <v>41</v>
      </c>
      <c r="C95" s="45" t="s">
        <v>42</v>
      </c>
      <c r="D95" s="45" t="s">
        <v>43</v>
      </c>
      <c r="E95" s="45" t="s">
        <v>44</v>
      </c>
    </row>
    <row r="96" spans="1:5" x14ac:dyDescent="0.25">
      <c r="A96" s="30" t="s">
        <v>38</v>
      </c>
      <c r="B96" s="30"/>
      <c r="C96" s="31"/>
      <c r="D96" s="31"/>
      <c r="E96" s="173">
        <f>C96*D96</f>
        <v>0</v>
      </c>
    </row>
    <row r="97" spans="1:5" x14ac:dyDescent="0.25">
      <c r="A97" s="31"/>
      <c r="B97" s="31"/>
      <c r="C97" s="31"/>
      <c r="D97" s="31"/>
      <c r="E97" s="173">
        <f t="shared" ref="E97:E105" si="7">C97*D97</f>
        <v>0</v>
      </c>
    </row>
    <row r="98" spans="1:5" x14ac:dyDescent="0.25">
      <c r="A98" s="31"/>
      <c r="B98" s="31"/>
      <c r="C98" s="31"/>
      <c r="D98" s="31"/>
      <c r="E98" s="173">
        <f t="shared" si="7"/>
        <v>0</v>
      </c>
    </row>
    <row r="99" spans="1:5" x14ac:dyDescent="0.25">
      <c r="A99" s="31"/>
      <c r="B99" s="31"/>
      <c r="C99" s="31"/>
      <c r="D99" s="31"/>
      <c r="E99" s="173">
        <f t="shared" si="7"/>
        <v>0</v>
      </c>
    </row>
    <row r="100" spans="1:5" x14ac:dyDescent="0.25">
      <c r="A100" s="31"/>
      <c r="B100" s="31"/>
      <c r="C100" s="31"/>
      <c r="D100" s="31"/>
      <c r="E100" s="173">
        <f t="shared" si="7"/>
        <v>0</v>
      </c>
    </row>
    <row r="101" spans="1:5" x14ac:dyDescent="0.25">
      <c r="A101" s="31"/>
      <c r="B101" s="31"/>
      <c r="C101" s="31"/>
      <c r="D101" s="31"/>
      <c r="E101" s="173">
        <f t="shared" si="7"/>
        <v>0</v>
      </c>
    </row>
    <row r="102" spans="1:5" x14ac:dyDescent="0.25">
      <c r="A102" s="31"/>
      <c r="B102" s="31"/>
      <c r="C102" s="31"/>
      <c r="D102" s="31"/>
      <c r="E102" s="173">
        <f t="shared" si="7"/>
        <v>0</v>
      </c>
    </row>
    <row r="103" spans="1:5" x14ac:dyDescent="0.25">
      <c r="A103" s="31"/>
      <c r="B103" s="31"/>
      <c r="C103" s="31"/>
      <c r="D103" s="31"/>
      <c r="E103" s="173">
        <f t="shared" si="7"/>
        <v>0</v>
      </c>
    </row>
    <row r="104" spans="1:5" x14ac:dyDescent="0.25">
      <c r="A104" s="31" t="s">
        <v>39</v>
      </c>
      <c r="B104" s="31"/>
      <c r="C104" s="31"/>
      <c r="D104" s="31"/>
      <c r="E104" s="173">
        <f t="shared" si="7"/>
        <v>0</v>
      </c>
    </row>
    <row r="105" spans="1:5" x14ac:dyDescent="0.25">
      <c r="A105" s="31" t="s">
        <v>40</v>
      </c>
      <c r="B105" s="31"/>
      <c r="C105" s="31"/>
      <c r="D105" s="31"/>
      <c r="E105" s="173">
        <f t="shared" si="7"/>
        <v>0</v>
      </c>
    </row>
    <row r="106" spans="1:5" x14ac:dyDescent="0.25">
      <c r="A106" s="30" t="s">
        <v>45</v>
      </c>
      <c r="B106" s="30"/>
      <c r="C106" s="30"/>
      <c r="D106" s="30"/>
      <c r="E106" s="174">
        <f>SUM(E96:E105)</f>
        <v>0</v>
      </c>
    </row>
    <row r="107" spans="1:5" x14ac:dyDescent="0.25">
      <c r="A107" s="30"/>
      <c r="B107" s="30"/>
      <c r="C107" s="30"/>
      <c r="D107" s="30"/>
      <c r="E107" s="30"/>
    </row>
    <row r="108" spans="1:5" ht="45" x14ac:dyDescent="0.25">
      <c r="A108" s="46" t="str">
        <f>доходы!A14</f>
        <v>группа 9</v>
      </c>
      <c r="B108" s="44" t="s">
        <v>41</v>
      </c>
      <c r="C108" s="45" t="s">
        <v>42</v>
      </c>
      <c r="D108" s="45" t="s">
        <v>43</v>
      </c>
      <c r="E108" s="45" t="s">
        <v>44</v>
      </c>
    </row>
    <row r="109" spans="1:5" x14ac:dyDescent="0.25">
      <c r="A109" s="30" t="s">
        <v>38</v>
      </c>
      <c r="B109" s="30"/>
      <c r="C109" s="31"/>
      <c r="D109" s="31"/>
      <c r="E109" s="173">
        <f>C109*D109</f>
        <v>0</v>
      </c>
    </row>
    <row r="110" spans="1:5" x14ac:dyDescent="0.25">
      <c r="A110" s="31"/>
      <c r="B110" s="31"/>
      <c r="C110" s="31"/>
      <c r="D110" s="31"/>
      <c r="E110" s="173">
        <f t="shared" ref="E110:E118" si="8">C110*D110</f>
        <v>0</v>
      </c>
    </row>
    <row r="111" spans="1:5" x14ac:dyDescent="0.25">
      <c r="A111" s="31"/>
      <c r="B111" s="31"/>
      <c r="C111" s="31"/>
      <c r="D111" s="31"/>
      <c r="E111" s="173">
        <f t="shared" si="8"/>
        <v>0</v>
      </c>
    </row>
    <row r="112" spans="1:5" x14ac:dyDescent="0.25">
      <c r="A112" s="31"/>
      <c r="B112" s="31"/>
      <c r="C112" s="31"/>
      <c r="D112" s="31"/>
      <c r="E112" s="173">
        <f t="shared" si="8"/>
        <v>0</v>
      </c>
    </row>
    <row r="113" spans="1:5" x14ac:dyDescent="0.25">
      <c r="A113" s="31"/>
      <c r="B113" s="31"/>
      <c r="C113" s="31"/>
      <c r="D113" s="31"/>
      <c r="E113" s="173">
        <f t="shared" si="8"/>
        <v>0</v>
      </c>
    </row>
    <row r="114" spans="1:5" x14ac:dyDescent="0.25">
      <c r="A114" s="31"/>
      <c r="B114" s="31"/>
      <c r="C114" s="31"/>
      <c r="D114" s="31"/>
      <c r="E114" s="173">
        <f t="shared" si="8"/>
        <v>0</v>
      </c>
    </row>
    <row r="115" spans="1:5" x14ac:dyDescent="0.25">
      <c r="A115" s="31"/>
      <c r="B115" s="31"/>
      <c r="C115" s="31"/>
      <c r="D115" s="31"/>
      <c r="E115" s="173">
        <f t="shared" si="8"/>
        <v>0</v>
      </c>
    </row>
    <row r="116" spans="1:5" x14ac:dyDescent="0.25">
      <c r="A116" s="31"/>
      <c r="B116" s="31"/>
      <c r="C116" s="31"/>
      <c r="D116" s="31"/>
      <c r="E116" s="173">
        <f t="shared" si="8"/>
        <v>0</v>
      </c>
    </row>
    <row r="117" spans="1:5" x14ac:dyDescent="0.25">
      <c r="A117" s="31" t="s">
        <v>39</v>
      </c>
      <c r="B117" s="31"/>
      <c r="C117" s="31"/>
      <c r="D117" s="31"/>
      <c r="E117" s="173">
        <f t="shared" si="8"/>
        <v>0</v>
      </c>
    </row>
    <row r="118" spans="1:5" x14ac:dyDescent="0.25">
      <c r="A118" s="31" t="s">
        <v>40</v>
      </c>
      <c r="B118" s="31"/>
      <c r="C118" s="31"/>
      <c r="D118" s="31"/>
      <c r="E118" s="173">
        <f t="shared" si="8"/>
        <v>0</v>
      </c>
    </row>
    <row r="119" spans="1:5" x14ac:dyDescent="0.25">
      <c r="A119" s="30" t="s">
        <v>45</v>
      </c>
      <c r="B119" s="30"/>
      <c r="C119" s="30"/>
      <c r="D119" s="30"/>
      <c r="E119" s="174">
        <f>SUM(E109:E118)</f>
        <v>0</v>
      </c>
    </row>
    <row r="120" spans="1:5" x14ac:dyDescent="0.25">
      <c r="A120" s="30"/>
      <c r="B120" s="30"/>
      <c r="C120" s="30"/>
      <c r="D120" s="30"/>
      <c r="E120" s="30"/>
    </row>
    <row r="121" spans="1:5" ht="45" x14ac:dyDescent="0.25">
      <c r="A121" s="46" t="str">
        <f>доходы!A15</f>
        <v>группа 10</v>
      </c>
      <c r="B121" s="44" t="s">
        <v>41</v>
      </c>
      <c r="C121" s="45" t="s">
        <v>42</v>
      </c>
      <c r="D121" s="45" t="s">
        <v>43</v>
      </c>
      <c r="E121" s="45" t="s">
        <v>44</v>
      </c>
    </row>
    <row r="122" spans="1:5" x14ac:dyDescent="0.25">
      <c r="A122" s="30" t="s">
        <v>38</v>
      </c>
      <c r="B122" s="30"/>
      <c r="C122" s="31"/>
      <c r="D122" s="31"/>
      <c r="E122" s="173">
        <f>C122*D122</f>
        <v>0</v>
      </c>
    </row>
    <row r="123" spans="1:5" x14ac:dyDescent="0.25">
      <c r="A123" s="31"/>
      <c r="B123" s="31"/>
      <c r="C123" s="31"/>
      <c r="D123" s="31"/>
      <c r="E123" s="173">
        <f t="shared" ref="E123:E131" si="9">C123*D123</f>
        <v>0</v>
      </c>
    </row>
    <row r="124" spans="1:5" x14ac:dyDescent="0.25">
      <c r="A124" s="31"/>
      <c r="B124" s="31"/>
      <c r="C124" s="31"/>
      <c r="D124" s="31"/>
      <c r="E124" s="173">
        <f t="shared" si="9"/>
        <v>0</v>
      </c>
    </row>
    <row r="125" spans="1:5" x14ac:dyDescent="0.25">
      <c r="A125" s="31"/>
      <c r="B125" s="31"/>
      <c r="C125" s="31"/>
      <c r="D125" s="31"/>
      <c r="E125" s="173">
        <f t="shared" si="9"/>
        <v>0</v>
      </c>
    </row>
    <row r="126" spans="1:5" x14ac:dyDescent="0.25">
      <c r="A126" s="31"/>
      <c r="B126" s="31"/>
      <c r="C126" s="31"/>
      <c r="D126" s="31"/>
      <c r="E126" s="173">
        <f t="shared" si="9"/>
        <v>0</v>
      </c>
    </row>
    <row r="127" spans="1:5" x14ac:dyDescent="0.25">
      <c r="A127" s="31"/>
      <c r="B127" s="31"/>
      <c r="C127" s="31"/>
      <c r="D127" s="31"/>
      <c r="E127" s="173">
        <f t="shared" si="9"/>
        <v>0</v>
      </c>
    </row>
    <row r="128" spans="1:5" x14ac:dyDescent="0.25">
      <c r="A128" s="31"/>
      <c r="B128" s="31"/>
      <c r="C128" s="31"/>
      <c r="D128" s="31"/>
      <c r="E128" s="173">
        <f t="shared" si="9"/>
        <v>0</v>
      </c>
    </row>
    <row r="129" spans="1:5" x14ac:dyDescent="0.25">
      <c r="A129" s="31"/>
      <c r="B129" s="31"/>
      <c r="C129" s="31"/>
      <c r="D129" s="31"/>
      <c r="E129" s="173">
        <f t="shared" si="9"/>
        <v>0</v>
      </c>
    </row>
    <row r="130" spans="1:5" x14ac:dyDescent="0.25">
      <c r="A130" s="31" t="s">
        <v>39</v>
      </c>
      <c r="B130" s="31"/>
      <c r="C130" s="31"/>
      <c r="D130" s="31"/>
      <c r="E130" s="173">
        <f t="shared" si="9"/>
        <v>0</v>
      </c>
    </row>
    <row r="131" spans="1:5" x14ac:dyDescent="0.25">
      <c r="A131" s="31" t="s">
        <v>40</v>
      </c>
      <c r="B131" s="31"/>
      <c r="C131" s="31"/>
      <c r="D131" s="31"/>
      <c r="E131" s="173">
        <f t="shared" si="9"/>
        <v>0</v>
      </c>
    </row>
    <row r="132" spans="1:5" x14ac:dyDescent="0.25">
      <c r="A132" s="30" t="s">
        <v>45</v>
      </c>
      <c r="B132" s="30"/>
      <c r="C132" s="30"/>
      <c r="D132" s="30"/>
      <c r="E132" s="174">
        <f>SUM(E122:E131)</f>
        <v>0</v>
      </c>
    </row>
    <row r="133" spans="1:5" x14ac:dyDescent="0.25">
      <c r="A133" s="30"/>
      <c r="B133" s="30"/>
      <c r="C133" s="30"/>
      <c r="D133" s="30"/>
      <c r="E133" s="30"/>
    </row>
    <row r="134" spans="1:5" ht="45" x14ac:dyDescent="0.25">
      <c r="A134" s="46" t="str">
        <f>доходы!A19</f>
        <v>группа 14</v>
      </c>
      <c r="B134" s="44" t="s">
        <v>41</v>
      </c>
      <c r="C134" s="45" t="s">
        <v>42</v>
      </c>
      <c r="D134" s="45" t="s">
        <v>43</v>
      </c>
      <c r="E134" s="45" t="s">
        <v>44</v>
      </c>
    </row>
    <row r="135" spans="1:5" x14ac:dyDescent="0.25">
      <c r="A135" s="30" t="s">
        <v>38</v>
      </c>
      <c r="B135" s="30"/>
      <c r="C135" s="31"/>
      <c r="D135" s="31"/>
      <c r="E135" s="173">
        <f>C135*D135</f>
        <v>0</v>
      </c>
    </row>
    <row r="136" spans="1:5" x14ac:dyDescent="0.25">
      <c r="A136" s="31"/>
      <c r="B136" s="31"/>
      <c r="C136" s="31"/>
      <c r="D136" s="31"/>
      <c r="E136" s="173">
        <f t="shared" ref="E136:E144" si="10">C136*D136</f>
        <v>0</v>
      </c>
    </row>
    <row r="137" spans="1:5" x14ac:dyDescent="0.25">
      <c r="A137" s="31"/>
      <c r="B137" s="31"/>
      <c r="C137" s="31"/>
      <c r="D137" s="31"/>
      <c r="E137" s="173">
        <f t="shared" si="10"/>
        <v>0</v>
      </c>
    </row>
    <row r="138" spans="1:5" x14ac:dyDescent="0.25">
      <c r="A138" s="31"/>
      <c r="B138" s="31"/>
      <c r="C138" s="31"/>
      <c r="D138" s="31"/>
      <c r="E138" s="173">
        <f t="shared" si="10"/>
        <v>0</v>
      </c>
    </row>
    <row r="139" spans="1:5" x14ac:dyDescent="0.25">
      <c r="A139" s="31"/>
      <c r="B139" s="31"/>
      <c r="C139" s="31"/>
      <c r="D139" s="31"/>
      <c r="E139" s="173">
        <f t="shared" si="10"/>
        <v>0</v>
      </c>
    </row>
    <row r="140" spans="1:5" x14ac:dyDescent="0.25">
      <c r="A140" s="31"/>
      <c r="B140" s="31"/>
      <c r="C140" s="31"/>
      <c r="D140" s="31"/>
      <c r="E140" s="173">
        <f t="shared" si="10"/>
        <v>0</v>
      </c>
    </row>
    <row r="141" spans="1:5" x14ac:dyDescent="0.25">
      <c r="A141" s="31"/>
      <c r="B141" s="31"/>
      <c r="C141" s="31"/>
      <c r="D141" s="31"/>
      <c r="E141" s="173">
        <f t="shared" si="10"/>
        <v>0</v>
      </c>
    </row>
    <row r="142" spans="1:5" x14ac:dyDescent="0.25">
      <c r="A142" s="31"/>
      <c r="B142" s="31"/>
      <c r="C142" s="31"/>
      <c r="D142" s="31"/>
      <c r="E142" s="173">
        <f t="shared" si="10"/>
        <v>0</v>
      </c>
    </row>
    <row r="143" spans="1:5" x14ac:dyDescent="0.25">
      <c r="A143" s="31" t="s">
        <v>39</v>
      </c>
      <c r="B143" s="31"/>
      <c r="C143" s="31"/>
      <c r="D143" s="31"/>
      <c r="E143" s="173">
        <f t="shared" si="10"/>
        <v>0</v>
      </c>
    </row>
    <row r="144" spans="1:5" x14ac:dyDescent="0.25">
      <c r="A144" s="31" t="s">
        <v>40</v>
      </c>
      <c r="B144" s="31"/>
      <c r="C144" s="31"/>
      <c r="D144" s="31"/>
      <c r="E144" s="173">
        <f t="shared" si="10"/>
        <v>0</v>
      </c>
    </row>
    <row r="145" spans="1:5" x14ac:dyDescent="0.25">
      <c r="A145" s="30" t="s">
        <v>45</v>
      </c>
      <c r="B145" s="30"/>
      <c r="C145" s="30"/>
      <c r="D145" s="30"/>
      <c r="E145" s="174">
        <f>SUM(E135:E144)</f>
        <v>0</v>
      </c>
    </row>
    <row r="146" spans="1:5" x14ac:dyDescent="0.25">
      <c r="A146" s="30"/>
      <c r="B146" s="30"/>
      <c r="C146" s="30"/>
      <c r="D146" s="30"/>
      <c r="E146" s="30"/>
    </row>
    <row r="147" spans="1:5" ht="45" x14ac:dyDescent="0.25">
      <c r="A147" s="46" t="str">
        <f>доходы!A25</f>
        <v>группа 20</v>
      </c>
      <c r="B147" s="44" t="s">
        <v>41</v>
      </c>
      <c r="C147" s="45" t="s">
        <v>42</v>
      </c>
      <c r="D147" s="45" t="s">
        <v>43</v>
      </c>
      <c r="E147" s="45" t="s">
        <v>44</v>
      </c>
    </row>
    <row r="148" spans="1:5" x14ac:dyDescent="0.25">
      <c r="A148" s="30" t="s">
        <v>38</v>
      </c>
      <c r="B148" s="30"/>
      <c r="C148" s="31"/>
      <c r="D148" s="31"/>
      <c r="E148" s="173">
        <f>C148*D148</f>
        <v>0</v>
      </c>
    </row>
    <row r="149" spans="1:5" x14ac:dyDescent="0.25">
      <c r="A149" s="31"/>
      <c r="B149" s="31"/>
      <c r="C149" s="31"/>
      <c r="D149" s="31"/>
      <c r="E149" s="173">
        <f t="shared" ref="E149:E157" si="11">C149*D149</f>
        <v>0</v>
      </c>
    </row>
    <row r="150" spans="1:5" x14ac:dyDescent="0.25">
      <c r="A150" s="31"/>
      <c r="B150" s="31"/>
      <c r="C150" s="31"/>
      <c r="D150" s="31"/>
      <c r="E150" s="173">
        <f t="shared" si="11"/>
        <v>0</v>
      </c>
    </row>
    <row r="151" spans="1:5" x14ac:dyDescent="0.25">
      <c r="A151" s="31"/>
      <c r="B151" s="31"/>
      <c r="C151" s="31"/>
      <c r="D151" s="31"/>
      <c r="E151" s="173">
        <f t="shared" si="11"/>
        <v>0</v>
      </c>
    </row>
    <row r="152" spans="1:5" x14ac:dyDescent="0.25">
      <c r="A152" s="31"/>
      <c r="B152" s="31"/>
      <c r="C152" s="31"/>
      <c r="D152" s="31"/>
      <c r="E152" s="173">
        <f t="shared" si="11"/>
        <v>0</v>
      </c>
    </row>
    <row r="153" spans="1:5" x14ac:dyDescent="0.25">
      <c r="A153" s="31"/>
      <c r="B153" s="31"/>
      <c r="C153" s="31"/>
      <c r="D153" s="31"/>
      <c r="E153" s="173">
        <f t="shared" si="11"/>
        <v>0</v>
      </c>
    </row>
    <row r="154" spans="1:5" x14ac:dyDescent="0.25">
      <c r="A154" s="31"/>
      <c r="B154" s="31"/>
      <c r="C154" s="31"/>
      <c r="D154" s="31"/>
      <c r="E154" s="173">
        <f t="shared" si="11"/>
        <v>0</v>
      </c>
    </row>
    <row r="155" spans="1:5" x14ac:dyDescent="0.25">
      <c r="A155" s="31"/>
      <c r="B155" s="31"/>
      <c r="C155" s="31"/>
      <c r="D155" s="31"/>
      <c r="E155" s="173">
        <f t="shared" si="11"/>
        <v>0</v>
      </c>
    </row>
    <row r="156" spans="1:5" x14ac:dyDescent="0.25">
      <c r="A156" s="31" t="s">
        <v>39</v>
      </c>
      <c r="B156" s="31"/>
      <c r="C156" s="31"/>
      <c r="D156" s="31"/>
      <c r="E156" s="173">
        <f t="shared" si="11"/>
        <v>0</v>
      </c>
    </row>
    <row r="157" spans="1:5" x14ac:dyDescent="0.25">
      <c r="A157" s="31" t="s">
        <v>40</v>
      </c>
      <c r="B157" s="31"/>
      <c r="C157" s="31"/>
      <c r="D157" s="31"/>
      <c r="E157" s="173">
        <f t="shared" si="11"/>
        <v>0</v>
      </c>
    </row>
    <row r="158" spans="1:5" x14ac:dyDescent="0.25">
      <c r="A158" s="30" t="s">
        <v>45</v>
      </c>
      <c r="B158" s="30"/>
      <c r="C158" s="30"/>
      <c r="D158" s="30"/>
      <c r="E158" s="174">
        <f>SUM(E148:E157)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workbookViewId="0">
      <selection activeCell="C32" sqref="C32"/>
    </sheetView>
  </sheetViews>
  <sheetFormatPr defaultRowHeight="15" x14ac:dyDescent="0.25"/>
  <cols>
    <col min="1" max="1" width="35.28515625" customWidth="1"/>
    <col min="2" max="2" width="8.140625" customWidth="1"/>
    <col min="3" max="4" width="8.7109375" customWidth="1"/>
    <col min="5" max="5" width="10.5703125" customWidth="1"/>
    <col min="6" max="7" width="8.7109375" customWidth="1"/>
    <col min="8" max="8" width="9.7109375" customWidth="1"/>
    <col min="9" max="10" width="8.7109375" customWidth="1"/>
    <col min="11" max="11" width="10.28515625" customWidth="1"/>
    <col min="12" max="13" width="8.7109375" customWidth="1"/>
    <col min="14" max="14" width="10.7109375" customWidth="1"/>
    <col min="15" max="16" width="8.7109375" customWidth="1"/>
    <col min="17" max="17" width="10.7109375" customWidth="1"/>
    <col min="18" max="19" width="8.7109375" customWidth="1"/>
    <col min="20" max="20" width="10" customWidth="1"/>
    <col min="21" max="22" width="8.7109375" customWidth="1"/>
    <col min="23" max="23" width="9.42578125" customWidth="1"/>
    <col min="24" max="25" width="8.7109375" customWidth="1"/>
    <col min="26" max="26" width="10" customWidth="1"/>
    <col min="27" max="28" width="8.7109375" customWidth="1"/>
    <col min="29" max="29" width="10.42578125" customWidth="1"/>
    <col min="30" max="31" width="8.7109375" customWidth="1"/>
    <col min="32" max="32" width="9.5703125" customWidth="1"/>
    <col min="35" max="35" width="11.42578125" customWidth="1"/>
    <col min="38" max="38" width="11.5703125" customWidth="1"/>
    <col min="41" max="41" width="11.28515625" customWidth="1"/>
    <col min="42" max="47" width="10" customWidth="1"/>
    <col min="249" max="249" width="37.85546875" customWidth="1"/>
    <col min="250" max="250" width="10.28515625" customWidth="1"/>
    <col min="251" max="251" width="8.7109375" customWidth="1"/>
    <col min="252" max="252" width="10.7109375" customWidth="1"/>
    <col min="253" max="254" width="8.7109375" customWidth="1"/>
    <col min="255" max="255" width="10.5703125" customWidth="1"/>
    <col min="256" max="257" width="8.7109375" customWidth="1"/>
    <col min="258" max="258" width="9.7109375" customWidth="1"/>
    <col min="259" max="260" width="8.7109375" customWidth="1"/>
    <col min="261" max="261" width="10.28515625" customWidth="1"/>
    <col min="262" max="263" width="8.7109375" customWidth="1"/>
    <col min="264" max="264" width="10.7109375" customWidth="1"/>
    <col min="265" max="266" width="8.7109375" customWidth="1"/>
    <col min="267" max="267" width="10.7109375" customWidth="1"/>
    <col min="268" max="269" width="8.7109375" customWidth="1"/>
    <col min="270" max="270" width="10" customWidth="1"/>
    <col min="271" max="272" width="8.7109375" customWidth="1"/>
    <col min="273" max="273" width="9.42578125" customWidth="1"/>
    <col min="274" max="275" width="8.7109375" customWidth="1"/>
    <col min="276" max="276" width="10" customWidth="1"/>
    <col min="277" max="278" width="8.7109375" customWidth="1"/>
    <col min="279" max="279" width="10.42578125" customWidth="1"/>
    <col min="280" max="281" width="8.7109375" customWidth="1"/>
    <col min="282" max="282" width="9.5703125" customWidth="1"/>
    <col min="285" max="285" width="11.42578125" customWidth="1"/>
    <col min="288" max="288" width="11.5703125" customWidth="1"/>
    <col min="291" max="291" width="11.28515625" customWidth="1"/>
    <col min="294" max="294" width="11.85546875" customWidth="1"/>
    <col min="297" max="297" width="11.140625" customWidth="1"/>
    <col min="505" max="505" width="37.85546875" customWidth="1"/>
    <col min="506" max="506" width="10.28515625" customWidth="1"/>
    <col min="507" max="507" width="8.7109375" customWidth="1"/>
    <col min="508" max="508" width="10.7109375" customWidth="1"/>
    <col min="509" max="510" width="8.7109375" customWidth="1"/>
    <col min="511" max="511" width="10.5703125" customWidth="1"/>
    <col min="512" max="513" width="8.7109375" customWidth="1"/>
    <col min="514" max="514" width="9.7109375" customWidth="1"/>
    <col min="515" max="516" width="8.7109375" customWidth="1"/>
    <col min="517" max="517" width="10.28515625" customWidth="1"/>
    <col min="518" max="519" width="8.7109375" customWidth="1"/>
    <col min="520" max="520" width="10.7109375" customWidth="1"/>
    <col min="521" max="522" width="8.7109375" customWidth="1"/>
    <col min="523" max="523" width="10.7109375" customWidth="1"/>
    <col min="524" max="525" width="8.7109375" customWidth="1"/>
    <col min="526" max="526" width="10" customWidth="1"/>
    <col min="527" max="528" width="8.7109375" customWidth="1"/>
    <col min="529" max="529" width="9.42578125" customWidth="1"/>
    <col min="530" max="531" width="8.7109375" customWidth="1"/>
    <col min="532" max="532" width="10" customWidth="1"/>
    <col min="533" max="534" width="8.7109375" customWidth="1"/>
    <col min="535" max="535" width="10.42578125" customWidth="1"/>
    <col min="536" max="537" width="8.7109375" customWidth="1"/>
    <col min="538" max="538" width="9.5703125" customWidth="1"/>
    <col min="541" max="541" width="11.42578125" customWidth="1"/>
    <col min="544" max="544" width="11.5703125" customWidth="1"/>
    <col min="547" max="547" width="11.28515625" customWidth="1"/>
    <col min="550" max="550" width="11.85546875" customWidth="1"/>
    <col min="553" max="553" width="11.140625" customWidth="1"/>
    <col min="761" max="761" width="37.85546875" customWidth="1"/>
    <col min="762" max="762" width="10.28515625" customWidth="1"/>
    <col min="763" max="763" width="8.7109375" customWidth="1"/>
    <col min="764" max="764" width="10.7109375" customWidth="1"/>
    <col min="765" max="766" width="8.7109375" customWidth="1"/>
    <col min="767" max="767" width="10.5703125" customWidth="1"/>
    <col min="768" max="769" width="8.7109375" customWidth="1"/>
    <col min="770" max="770" width="9.7109375" customWidth="1"/>
    <col min="771" max="772" width="8.7109375" customWidth="1"/>
    <col min="773" max="773" width="10.28515625" customWidth="1"/>
    <col min="774" max="775" width="8.7109375" customWidth="1"/>
    <col min="776" max="776" width="10.7109375" customWidth="1"/>
    <col min="777" max="778" width="8.7109375" customWidth="1"/>
    <col min="779" max="779" width="10.7109375" customWidth="1"/>
    <col min="780" max="781" width="8.7109375" customWidth="1"/>
    <col min="782" max="782" width="10" customWidth="1"/>
    <col min="783" max="784" width="8.7109375" customWidth="1"/>
    <col min="785" max="785" width="9.42578125" customWidth="1"/>
    <col min="786" max="787" width="8.7109375" customWidth="1"/>
    <col min="788" max="788" width="10" customWidth="1"/>
    <col min="789" max="790" width="8.7109375" customWidth="1"/>
    <col min="791" max="791" width="10.42578125" customWidth="1"/>
    <col min="792" max="793" width="8.7109375" customWidth="1"/>
    <col min="794" max="794" width="9.5703125" customWidth="1"/>
    <col min="797" max="797" width="11.42578125" customWidth="1"/>
    <col min="800" max="800" width="11.5703125" customWidth="1"/>
    <col min="803" max="803" width="11.28515625" customWidth="1"/>
    <col min="806" max="806" width="11.85546875" customWidth="1"/>
    <col min="809" max="809" width="11.140625" customWidth="1"/>
    <col min="1017" max="1017" width="37.85546875" customWidth="1"/>
    <col min="1018" max="1018" width="10.28515625" customWidth="1"/>
    <col min="1019" max="1019" width="8.7109375" customWidth="1"/>
    <col min="1020" max="1020" width="10.7109375" customWidth="1"/>
    <col min="1021" max="1022" width="8.7109375" customWidth="1"/>
    <col min="1023" max="1023" width="10.5703125" customWidth="1"/>
    <col min="1024" max="1025" width="8.7109375" customWidth="1"/>
    <col min="1026" max="1026" width="9.7109375" customWidth="1"/>
    <col min="1027" max="1028" width="8.7109375" customWidth="1"/>
    <col min="1029" max="1029" width="10.28515625" customWidth="1"/>
    <col min="1030" max="1031" width="8.7109375" customWidth="1"/>
    <col min="1032" max="1032" width="10.7109375" customWidth="1"/>
    <col min="1033" max="1034" width="8.7109375" customWidth="1"/>
    <col min="1035" max="1035" width="10.7109375" customWidth="1"/>
    <col min="1036" max="1037" width="8.7109375" customWidth="1"/>
    <col min="1038" max="1038" width="10" customWidth="1"/>
    <col min="1039" max="1040" width="8.7109375" customWidth="1"/>
    <col min="1041" max="1041" width="9.42578125" customWidth="1"/>
    <col min="1042" max="1043" width="8.7109375" customWidth="1"/>
    <col min="1044" max="1044" width="10" customWidth="1"/>
    <col min="1045" max="1046" width="8.7109375" customWidth="1"/>
    <col min="1047" max="1047" width="10.42578125" customWidth="1"/>
    <col min="1048" max="1049" width="8.7109375" customWidth="1"/>
    <col min="1050" max="1050" width="9.5703125" customWidth="1"/>
    <col min="1053" max="1053" width="11.42578125" customWidth="1"/>
    <col min="1056" max="1056" width="11.5703125" customWidth="1"/>
    <col min="1059" max="1059" width="11.28515625" customWidth="1"/>
    <col min="1062" max="1062" width="11.85546875" customWidth="1"/>
    <col min="1065" max="1065" width="11.140625" customWidth="1"/>
    <col min="1273" max="1273" width="37.85546875" customWidth="1"/>
    <col min="1274" max="1274" width="10.28515625" customWidth="1"/>
    <col min="1275" max="1275" width="8.7109375" customWidth="1"/>
    <col min="1276" max="1276" width="10.7109375" customWidth="1"/>
    <col min="1277" max="1278" width="8.7109375" customWidth="1"/>
    <col min="1279" max="1279" width="10.5703125" customWidth="1"/>
    <col min="1280" max="1281" width="8.7109375" customWidth="1"/>
    <col min="1282" max="1282" width="9.7109375" customWidth="1"/>
    <col min="1283" max="1284" width="8.7109375" customWidth="1"/>
    <col min="1285" max="1285" width="10.28515625" customWidth="1"/>
    <col min="1286" max="1287" width="8.7109375" customWidth="1"/>
    <col min="1288" max="1288" width="10.7109375" customWidth="1"/>
    <col min="1289" max="1290" width="8.7109375" customWidth="1"/>
    <col min="1291" max="1291" width="10.7109375" customWidth="1"/>
    <col min="1292" max="1293" width="8.7109375" customWidth="1"/>
    <col min="1294" max="1294" width="10" customWidth="1"/>
    <col min="1295" max="1296" width="8.7109375" customWidth="1"/>
    <col min="1297" max="1297" width="9.42578125" customWidth="1"/>
    <col min="1298" max="1299" width="8.7109375" customWidth="1"/>
    <col min="1300" max="1300" width="10" customWidth="1"/>
    <col min="1301" max="1302" width="8.7109375" customWidth="1"/>
    <col min="1303" max="1303" width="10.42578125" customWidth="1"/>
    <col min="1304" max="1305" width="8.7109375" customWidth="1"/>
    <col min="1306" max="1306" width="9.5703125" customWidth="1"/>
    <col min="1309" max="1309" width="11.42578125" customWidth="1"/>
    <col min="1312" max="1312" width="11.5703125" customWidth="1"/>
    <col min="1315" max="1315" width="11.28515625" customWidth="1"/>
    <col min="1318" max="1318" width="11.85546875" customWidth="1"/>
    <col min="1321" max="1321" width="11.140625" customWidth="1"/>
    <col min="1529" max="1529" width="37.85546875" customWidth="1"/>
    <col min="1530" max="1530" width="10.28515625" customWidth="1"/>
    <col min="1531" max="1531" width="8.7109375" customWidth="1"/>
    <col min="1532" max="1532" width="10.7109375" customWidth="1"/>
    <col min="1533" max="1534" width="8.7109375" customWidth="1"/>
    <col min="1535" max="1535" width="10.5703125" customWidth="1"/>
    <col min="1536" max="1537" width="8.7109375" customWidth="1"/>
    <col min="1538" max="1538" width="9.7109375" customWidth="1"/>
    <col min="1539" max="1540" width="8.7109375" customWidth="1"/>
    <col min="1541" max="1541" width="10.28515625" customWidth="1"/>
    <col min="1542" max="1543" width="8.7109375" customWidth="1"/>
    <col min="1544" max="1544" width="10.7109375" customWidth="1"/>
    <col min="1545" max="1546" width="8.7109375" customWidth="1"/>
    <col min="1547" max="1547" width="10.7109375" customWidth="1"/>
    <col min="1548" max="1549" width="8.7109375" customWidth="1"/>
    <col min="1550" max="1550" width="10" customWidth="1"/>
    <col min="1551" max="1552" width="8.7109375" customWidth="1"/>
    <col min="1553" max="1553" width="9.42578125" customWidth="1"/>
    <col min="1554" max="1555" width="8.7109375" customWidth="1"/>
    <col min="1556" max="1556" width="10" customWidth="1"/>
    <col min="1557" max="1558" width="8.7109375" customWidth="1"/>
    <col min="1559" max="1559" width="10.42578125" customWidth="1"/>
    <col min="1560" max="1561" width="8.7109375" customWidth="1"/>
    <col min="1562" max="1562" width="9.5703125" customWidth="1"/>
    <col min="1565" max="1565" width="11.42578125" customWidth="1"/>
    <col min="1568" max="1568" width="11.5703125" customWidth="1"/>
    <col min="1571" max="1571" width="11.28515625" customWidth="1"/>
    <col min="1574" max="1574" width="11.85546875" customWidth="1"/>
    <col min="1577" max="1577" width="11.140625" customWidth="1"/>
    <col min="1785" max="1785" width="37.85546875" customWidth="1"/>
    <col min="1786" max="1786" width="10.28515625" customWidth="1"/>
    <col min="1787" max="1787" width="8.7109375" customWidth="1"/>
    <col min="1788" max="1788" width="10.7109375" customWidth="1"/>
    <col min="1789" max="1790" width="8.7109375" customWidth="1"/>
    <col min="1791" max="1791" width="10.5703125" customWidth="1"/>
    <col min="1792" max="1793" width="8.7109375" customWidth="1"/>
    <col min="1794" max="1794" width="9.7109375" customWidth="1"/>
    <col min="1795" max="1796" width="8.7109375" customWidth="1"/>
    <col min="1797" max="1797" width="10.28515625" customWidth="1"/>
    <col min="1798" max="1799" width="8.7109375" customWidth="1"/>
    <col min="1800" max="1800" width="10.7109375" customWidth="1"/>
    <col min="1801" max="1802" width="8.7109375" customWidth="1"/>
    <col min="1803" max="1803" width="10.7109375" customWidth="1"/>
    <col min="1804" max="1805" width="8.7109375" customWidth="1"/>
    <col min="1806" max="1806" width="10" customWidth="1"/>
    <col min="1807" max="1808" width="8.7109375" customWidth="1"/>
    <col min="1809" max="1809" width="9.42578125" customWidth="1"/>
    <col min="1810" max="1811" width="8.7109375" customWidth="1"/>
    <col min="1812" max="1812" width="10" customWidth="1"/>
    <col min="1813" max="1814" width="8.7109375" customWidth="1"/>
    <col min="1815" max="1815" width="10.42578125" customWidth="1"/>
    <col min="1816" max="1817" width="8.7109375" customWidth="1"/>
    <col min="1818" max="1818" width="9.5703125" customWidth="1"/>
    <col min="1821" max="1821" width="11.42578125" customWidth="1"/>
    <col min="1824" max="1824" width="11.5703125" customWidth="1"/>
    <col min="1827" max="1827" width="11.28515625" customWidth="1"/>
    <col min="1830" max="1830" width="11.85546875" customWidth="1"/>
    <col min="1833" max="1833" width="11.140625" customWidth="1"/>
    <col min="2041" max="2041" width="37.85546875" customWidth="1"/>
    <col min="2042" max="2042" width="10.28515625" customWidth="1"/>
    <col min="2043" max="2043" width="8.7109375" customWidth="1"/>
    <col min="2044" max="2044" width="10.7109375" customWidth="1"/>
    <col min="2045" max="2046" width="8.7109375" customWidth="1"/>
    <col min="2047" max="2047" width="10.5703125" customWidth="1"/>
    <col min="2048" max="2049" width="8.7109375" customWidth="1"/>
    <col min="2050" max="2050" width="9.7109375" customWidth="1"/>
    <col min="2051" max="2052" width="8.7109375" customWidth="1"/>
    <col min="2053" max="2053" width="10.28515625" customWidth="1"/>
    <col min="2054" max="2055" width="8.7109375" customWidth="1"/>
    <col min="2056" max="2056" width="10.7109375" customWidth="1"/>
    <col min="2057" max="2058" width="8.7109375" customWidth="1"/>
    <col min="2059" max="2059" width="10.7109375" customWidth="1"/>
    <col min="2060" max="2061" width="8.7109375" customWidth="1"/>
    <col min="2062" max="2062" width="10" customWidth="1"/>
    <col min="2063" max="2064" width="8.7109375" customWidth="1"/>
    <col min="2065" max="2065" width="9.42578125" customWidth="1"/>
    <col min="2066" max="2067" width="8.7109375" customWidth="1"/>
    <col min="2068" max="2068" width="10" customWidth="1"/>
    <col min="2069" max="2070" width="8.7109375" customWidth="1"/>
    <col min="2071" max="2071" width="10.42578125" customWidth="1"/>
    <col min="2072" max="2073" width="8.7109375" customWidth="1"/>
    <col min="2074" max="2074" width="9.5703125" customWidth="1"/>
    <col min="2077" max="2077" width="11.42578125" customWidth="1"/>
    <col min="2080" max="2080" width="11.5703125" customWidth="1"/>
    <col min="2083" max="2083" width="11.28515625" customWidth="1"/>
    <col min="2086" max="2086" width="11.85546875" customWidth="1"/>
    <col min="2089" max="2089" width="11.140625" customWidth="1"/>
    <col min="2297" max="2297" width="37.85546875" customWidth="1"/>
    <col min="2298" max="2298" width="10.28515625" customWidth="1"/>
    <col min="2299" max="2299" width="8.7109375" customWidth="1"/>
    <col min="2300" max="2300" width="10.7109375" customWidth="1"/>
    <col min="2301" max="2302" width="8.7109375" customWidth="1"/>
    <col min="2303" max="2303" width="10.5703125" customWidth="1"/>
    <col min="2304" max="2305" width="8.7109375" customWidth="1"/>
    <col min="2306" max="2306" width="9.7109375" customWidth="1"/>
    <col min="2307" max="2308" width="8.7109375" customWidth="1"/>
    <col min="2309" max="2309" width="10.28515625" customWidth="1"/>
    <col min="2310" max="2311" width="8.7109375" customWidth="1"/>
    <col min="2312" max="2312" width="10.7109375" customWidth="1"/>
    <col min="2313" max="2314" width="8.7109375" customWidth="1"/>
    <col min="2315" max="2315" width="10.7109375" customWidth="1"/>
    <col min="2316" max="2317" width="8.7109375" customWidth="1"/>
    <col min="2318" max="2318" width="10" customWidth="1"/>
    <col min="2319" max="2320" width="8.7109375" customWidth="1"/>
    <col min="2321" max="2321" width="9.42578125" customWidth="1"/>
    <col min="2322" max="2323" width="8.7109375" customWidth="1"/>
    <col min="2324" max="2324" width="10" customWidth="1"/>
    <col min="2325" max="2326" width="8.7109375" customWidth="1"/>
    <col min="2327" max="2327" width="10.42578125" customWidth="1"/>
    <col min="2328" max="2329" width="8.7109375" customWidth="1"/>
    <col min="2330" max="2330" width="9.5703125" customWidth="1"/>
    <col min="2333" max="2333" width="11.42578125" customWidth="1"/>
    <col min="2336" max="2336" width="11.5703125" customWidth="1"/>
    <col min="2339" max="2339" width="11.28515625" customWidth="1"/>
    <col min="2342" max="2342" width="11.85546875" customWidth="1"/>
    <col min="2345" max="2345" width="11.140625" customWidth="1"/>
    <col min="2553" max="2553" width="37.85546875" customWidth="1"/>
    <col min="2554" max="2554" width="10.28515625" customWidth="1"/>
    <col min="2555" max="2555" width="8.7109375" customWidth="1"/>
    <col min="2556" max="2556" width="10.7109375" customWidth="1"/>
    <col min="2557" max="2558" width="8.7109375" customWidth="1"/>
    <col min="2559" max="2559" width="10.5703125" customWidth="1"/>
    <col min="2560" max="2561" width="8.7109375" customWidth="1"/>
    <col min="2562" max="2562" width="9.7109375" customWidth="1"/>
    <col min="2563" max="2564" width="8.7109375" customWidth="1"/>
    <col min="2565" max="2565" width="10.28515625" customWidth="1"/>
    <col min="2566" max="2567" width="8.7109375" customWidth="1"/>
    <col min="2568" max="2568" width="10.7109375" customWidth="1"/>
    <col min="2569" max="2570" width="8.7109375" customWidth="1"/>
    <col min="2571" max="2571" width="10.7109375" customWidth="1"/>
    <col min="2572" max="2573" width="8.7109375" customWidth="1"/>
    <col min="2574" max="2574" width="10" customWidth="1"/>
    <col min="2575" max="2576" width="8.7109375" customWidth="1"/>
    <col min="2577" max="2577" width="9.42578125" customWidth="1"/>
    <col min="2578" max="2579" width="8.7109375" customWidth="1"/>
    <col min="2580" max="2580" width="10" customWidth="1"/>
    <col min="2581" max="2582" width="8.7109375" customWidth="1"/>
    <col min="2583" max="2583" width="10.42578125" customWidth="1"/>
    <col min="2584" max="2585" width="8.7109375" customWidth="1"/>
    <col min="2586" max="2586" width="9.5703125" customWidth="1"/>
    <col min="2589" max="2589" width="11.42578125" customWidth="1"/>
    <col min="2592" max="2592" width="11.5703125" customWidth="1"/>
    <col min="2595" max="2595" width="11.28515625" customWidth="1"/>
    <col min="2598" max="2598" width="11.85546875" customWidth="1"/>
    <col min="2601" max="2601" width="11.140625" customWidth="1"/>
    <col min="2809" max="2809" width="37.85546875" customWidth="1"/>
    <col min="2810" max="2810" width="10.28515625" customWidth="1"/>
    <col min="2811" max="2811" width="8.7109375" customWidth="1"/>
    <col min="2812" max="2812" width="10.7109375" customWidth="1"/>
    <col min="2813" max="2814" width="8.7109375" customWidth="1"/>
    <col min="2815" max="2815" width="10.5703125" customWidth="1"/>
    <col min="2816" max="2817" width="8.7109375" customWidth="1"/>
    <col min="2818" max="2818" width="9.7109375" customWidth="1"/>
    <col min="2819" max="2820" width="8.7109375" customWidth="1"/>
    <col min="2821" max="2821" width="10.28515625" customWidth="1"/>
    <col min="2822" max="2823" width="8.7109375" customWidth="1"/>
    <col min="2824" max="2824" width="10.7109375" customWidth="1"/>
    <col min="2825" max="2826" width="8.7109375" customWidth="1"/>
    <col min="2827" max="2827" width="10.7109375" customWidth="1"/>
    <col min="2828" max="2829" width="8.7109375" customWidth="1"/>
    <col min="2830" max="2830" width="10" customWidth="1"/>
    <col min="2831" max="2832" width="8.7109375" customWidth="1"/>
    <col min="2833" max="2833" width="9.42578125" customWidth="1"/>
    <col min="2834" max="2835" width="8.7109375" customWidth="1"/>
    <col min="2836" max="2836" width="10" customWidth="1"/>
    <col min="2837" max="2838" width="8.7109375" customWidth="1"/>
    <col min="2839" max="2839" width="10.42578125" customWidth="1"/>
    <col min="2840" max="2841" width="8.7109375" customWidth="1"/>
    <col min="2842" max="2842" width="9.5703125" customWidth="1"/>
    <col min="2845" max="2845" width="11.42578125" customWidth="1"/>
    <col min="2848" max="2848" width="11.5703125" customWidth="1"/>
    <col min="2851" max="2851" width="11.28515625" customWidth="1"/>
    <col min="2854" max="2854" width="11.85546875" customWidth="1"/>
    <col min="2857" max="2857" width="11.140625" customWidth="1"/>
    <col min="3065" max="3065" width="37.85546875" customWidth="1"/>
    <col min="3066" max="3066" width="10.28515625" customWidth="1"/>
    <col min="3067" max="3067" width="8.7109375" customWidth="1"/>
    <col min="3068" max="3068" width="10.7109375" customWidth="1"/>
    <col min="3069" max="3070" width="8.7109375" customWidth="1"/>
    <col min="3071" max="3071" width="10.5703125" customWidth="1"/>
    <col min="3072" max="3073" width="8.7109375" customWidth="1"/>
    <col min="3074" max="3074" width="9.7109375" customWidth="1"/>
    <col min="3075" max="3076" width="8.7109375" customWidth="1"/>
    <col min="3077" max="3077" width="10.28515625" customWidth="1"/>
    <col min="3078" max="3079" width="8.7109375" customWidth="1"/>
    <col min="3080" max="3080" width="10.7109375" customWidth="1"/>
    <col min="3081" max="3082" width="8.7109375" customWidth="1"/>
    <col min="3083" max="3083" width="10.7109375" customWidth="1"/>
    <col min="3084" max="3085" width="8.7109375" customWidth="1"/>
    <col min="3086" max="3086" width="10" customWidth="1"/>
    <col min="3087" max="3088" width="8.7109375" customWidth="1"/>
    <col min="3089" max="3089" width="9.42578125" customWidth="1"/>
    <col min="3090" max="3091" width="8.7109375" customWidth="1"/>
    <col min="3092" max="3092" width="10" customWidth="1"/>
    <col min="3093" max="3094" width="8.7109375" customWidth="1"/>
    <col min="3095" max="3095" width="10.42578125" customWidth="1"/>
    <col min="3096" max="3097" width="8.7109375" customWidth="1"/>
    <col min="3098" max="3098" width="9.5703125" customWidth="1"/>
    <col min="3101" max="3101" width="11.42578125" customWidth="1"/>
    <col min="3104" max="3104" width="11.5703125" customWidth="1"/>
    <col min="3107" max="3107" width="11.28515625" customWidth="1"/>
    <col min="3110" max="3110" width="11.85546875" customWidth="1"/>
    <col min="3113" max="3113" width="11.140625" customWidth="1"/>
    <col min="3321" max="3321" width="37.85546875" customWidth="1"/>
    <col min="3322" max="3322" width="10.28515625" customWidth="1"/>
    <col min="3323" max="3323" width="8.7109375" customWidth="1"/>
    <col min="3324" max="3324" width="10.7109375" customWidth="1"/>
    <col min="3325" max="3326" width="8.7109375" customWidth="1"/>
    <col min="3327" max="3327" width="10.5703125" customWidth="1"/>
    <col min="3328" max="3329" width="8.7109375" customWidth="1"/>
    <col min="3330" max="3330" width="9.7109375" customWidth="1"/>
    <col min="3331" max="3332" width="8.7109375" customWidth="1"/>
    <col min="3333" max="3333" width="10.28515625" customWidth="1"/>
    <col min="3334" max="3335" width="8.7109375" customWidth="1"/>
    <col min="3336" max="3336" width="10.7109375" customWidth="1"/>
    <col min="3337" max="3338" width="8.7109375" customWidth="1"/>
    <col min="3339" max="3339" width="10.7109375" customWidth="1"/>
    <col min="3340" max="3341" width="8.7109375" customWidth="1"/>
    <col min="3342" max="3342" width="10" customWidth="1"/>
    <col min="3343" max="3344" width="8.7109375" customWidth="1"/>
    <col min="3345" max="3345" width="9.42578125" customWidth="1"/>
    <col min="3346" max="3347" width="8.7109375" customWidth="1"/>
    <col min="3348" max="3348" width="10" customWidth="1"/>
    <col min="3349" max="3350" width="8.7109375" customWidth="1"/>
    <col min="3351" max="3351" width="10.42578125" customWidth="1"/>
    <col min="3352" max="3353" width="8.7109375" customWidth="1"/>
    <col min="3354" max="3354" width="9.5703125" customWidth="1"/>
    <col min="3357" max="3357" width="11.42578125" customWidth="1"/>
    <col min="3360" max="3360" width="11.5703125" customWidth="1"/>
    <col min="3363" max="3363" width="11.28515625" customWidth="1"/>
    <col min="3366" max="3366" width="11.85546875" customWidth="1"/>
    <col min="3369" max="3369" width="11.140625" customWidth="1"/>
    <col min="3577" max="3577" width="37.85546875" customWidth="1"/>
    <col min="3578" max="3578" width="10.28515625" customWidth="1"/>
    <col min="3579" max="3579" width="8.7109375" customWidth="1"/>
    <col min="3580" max="3580" width="10.7109375" customWidth="1"/>
    <col min="3581" max="3582" width="8.7109375" customWidth="1"/>
    <col min="3583" max="3583" width="10.5703125" customWidth="1"/>
    <col min="3584" max="3585" width="8.7109375" customWidth="1"/>
    <col min="3586" max="3586" width="9.7109375" customWidth="1"/>
    <col min="3587" max="3588" width="8.7109375" customWidth="1"/>
    <col min="3589" max="3589" width="10.28515625" customWidth="1"/>
    <col min="3590" max="3591" width="8.7109375" customWidth="1"/>
    <col min="3592" max="3592" width="10.7109375" customWidth="1"/>
    <col min="3593" max="3594" width="8.7109375" customWidth="1"/>
    <col min="3595" max="3595" width="10.7109375" customWidth="1"/>
    <col min="3596" max="3597" width="8.7109375" customWidth="1"/>
    <col min="3598" max="3598" width="10" customWidth="1"/>
    <col min="3599" max="3600" width="8.7109375" customWidth="1"/>
    <col min="3601" max="3601" width="9.42578125" customWidth="1"/>
    <col min="3602" max="3603" width="8.7109375" customWidth="1"/>
    <col min="3604" max="3604" width="10" customWidth="1"/>
    <col min="3605" max="3606" width="8.7109375" customWidth="1"/>
    <col min="3607" max="3607" width="10.42578125" customWidth="1"/>
    <col min="3608" max="3609" width="8.7109375" customWidth="1"/>
    <col min="3610" max="3610" width="9.5703125" customWidth="1"/>
    <col min="3613" max="3613" width="11.42578125" customWidth="1"/>
    <col min="3616" max="3616" width="11.5703125" customWidth="1"/>
    <col min="3619" max="3619" width="11.28515625" customWidth="1"/>
    <col min="3622" max="3622" width="11.85546875" customWidth="1"/>
    <col min="3625" max="3625" width="11.140625" customWidth="1"/>
    <col min="3833" max="3833" width="37.85546875" customWidth="1"/>
    <col min="3834" max="3834" width="10.28515625" customWidth="1"/>
    <col min="3835" max="3835" width="8.7109375" customWidth="1"/>
    <col min="3836" max="3836" width="10.7109375" customWidth="1"/>
    <col min="3837" max="3838" width="8.7109375" customWidth="1"/>
    <col min="3839" max="3839" width="10.5703125" customWidth="1"/>
    <col min="3840" max="3841" width="8.7109375" customWidth="1"/>
    <col min="3842" max="3842" width="9.7109375" customWidth="1"/>
    <col min="3843" max="3844" width="8.7109375" customWidth="1"/>
    <col min="3845" max="3845" width="10.28515625" customWidth="1"/>
    <col min="3846" max="3847" width="8.7109375" customWidth="1"/>
    <col min="3848" max="3848" width="10.7109375" customWidth="1"/>
    <col min="3849" max="3850" width="8.7109375" customWidth="1"/>
    <col min="3851" max="3851" width="10.7109375" customWidth="1"/>
    <col min="3852" max="3853" width="8.7109375" customWidth="1"/>
    <col min="3854" max="3854" width="10" customWidth="1"/>
    <col min="3855" max="3856" width="8.7109375" customWidth="1"/>
    <col min="3857" max="3857" width="9.42578125" customWidth="1"/>
    <col min="3858" max="3859" width="8.7109375" customWidth="1"/>
    <col min="3860" max="3860" width="10" customWidth="1"/>
    <col min="3861" max="3862" width="8.7109375" customWidth="1"/>
    <col min="3863" max="3863" width="10.42578125" customWidth="1"/>
    <col min="3864" max="3865" width="8.7109375" customWidth="1"/>
    <col min="3866" max="3866" width="9.5703125" customWidth="1"/>
    <col min="3869" max="3869" width="11.42578125" customWidth="1"/>
    <col min="3872" max="3872" width="11.5703125" customWidth="1"/>
    <col min="3875" max="3875" width="11.28515625" customWidth="1"/>
    <col min="3878" max="3878" width="11.85546875" customWidth="1"/>
    <col min="3881" max="3881" width="11.140625" customWidth="1"/>
    <col min="4089" max="4089" width="37.85546875" customWidth="1"/>
    <col min="4090" max="4090" width="10.28515625" customWidth="1"/>
    <col min="4091" max="4091" width="8.7109375" customWidth="1"/>
    <col min="4092" max="4092" width="10.7109375" customWidth="1"/>
    <col min="4093" max="4094" width="8.7109375" customWidth="1"/>
    <col min="4095" max="4095" width="10.5703125" customWidth="1"/>
    <col min="4096" max="4097" width="8.7109375" customWidth="1"/>
    <col min="4098" max="4098" width="9.7109375" customWidth="1"/>
    <col min="4099" max="4100" width="8.7109375" customWidth="1"/>
    <col min="4101" max="4101" width="10.28515625" customWidth="1"/>
    <col min="4102" max="4103" width="8.7109375" customWidth="1"/>
    <col min="4104" max="4104" width="10.7109375" customWidth="1"/>
    <col min="4105" max="4106" width="8.7109375" customWidth="1"/>
    <col min="4107" max="4107" width="10.7109375" customWidth="1"/>
    <col min="4108" max="4109" width="8.7109375" customWidth="1"/>
    <col min="4110" max="4110" width="10" customWidth="1"/>
    <col min="4111" max="4112" width="8.7109375" customWidth="1"/>
    <col min="4113" max="4113" width="9.42578125" customWidth="1"/>
    <col min="4114" max="4115" width="8.7109375" customWidth="1"/>
    <col min="4116" max="4116" width="10" customWidth="1"/>
    <col min="4117" max="4118" width="8.7109375" customWidth="1"/>
    <col min="4119" max="4119" width="10.42578125" customWidth="1"/>
    <col min="4120" max="4121" width="8.7109375" customWidth="1"/>
    <col min="4122" max="4122" width="9.5703125" customWidth="1"/>
    <col min="4125" max="4125" width="11.42578125" customWidth="1"/>
    <col min="4128" max="4128" width="11.5703125" customWidth="1"/>
    <col min="4131" max="4131" width="11.28515625" customWidth="1"/>
    <col min="4134" max="4134" width="11.85546875" customWidth="1"/>
    <col min="4137" max="4137" width="11.140625" customWidth="1"/>
    <col min="4345" max="4345" width="37.85546875" customWidth="1"/>
    <col min="4346" max="4346" width="10.28515625" customWidth="1"/>
    <col min="4347" max="4347" width="8.7109375" customWidth="1"/>
    <col min="4348" max="4348" width="10.7109375" customWidth="1"/>
    <col min="4349" max="4350" width="8.7109375" customWidth="1"/>
    <col min="4351" max="4351" width="10.5703125" customWidth="1"/>
    <col min="4352" max="4353" width="8.7109375" customWidth="1"/>
    <col min="4354" max="4354" width="9.7109375" customWidth="1"/>
    <col min="4355" max="4356" width="8.7109375" customWidth="1"/>
    <col min="4357" max="4357" width="10.28515625" customWidth="1"/>
    <col min="4358" max="4359" width="8.7109375" customWidth="1"/>
    <col min="4360" max="4360" width="10.7109375" customWidth="1"/>
    <col min="4361" max="4362" width="8.7109375" customWidth="1"/>
    <col min="4363" max="4363" width="10.7109375" customWidth="1"/>
    <col min="4364" max="4365" width="8.7109375" customWidth="1"/>
    <col min="4366" max="4366" width="10" customWidth="1"/>
    <col min="4367" max="4368" width="8.7109375" customWidth="1"/>
    <col min="4369" max="4369" width="9.42578125" customWidth="1"/>
    <col min="4370" max="4371" width="8.7109375" customWidth="1"/>
    <col min="4372" max="4372" width="10" customWidth="1"/>
    <col min="4373" max="4374" width="8.7109375" customWidth="1"/>
    <col min="4375" max="4375" width="10.42578125" customWidth="1"/>
    <col min="4376" max="4377" width="8.7109375" customWidth="1"/>
    <col min="4378" max="4378" width="9.5703125" customWidth="1"/>
    <col min="4381" max="4381" width="11.42578125" customWidth="1"/>
    <col min="4384" max="4384" width="11.5703125" customWidth="1"/>
    <col min="4387" max="4387" width="11.28515625" customWidth="1"/>
    <col min="4390" max="4390" width="11.85546875" customWidth="1"/>
    <col min="4393" max="4393" width="11.140625" customWidth="1"/>
    <col min="4601" max="4601" width="37.85546875" customWidth="1"/>
    <col min="4602" max="4602" width="10.28515625" customWidth="1"/>
    <col min="4603" max="4603" width="8.7109375" customWidth="1"/>
    <col min="4604" max="4604" width="10.7109375" customWidth="1"/>
    <col min="4605" max="4606" width="8.7109375" customWidth="1"/>
    <col min="4607" max="4607" width="10.5703125" customWidth="1"/>
    <col min="4608" max="4609" width="8.7109375" customWidth="1"/>
    <col min="4610" max="4610" width="9.7109375" customWidth="1"/>
    <col min="4611" max="4612" width="8.7109375" customWidth="1"/>
    <col min="4613" max="4613" width="10.28515625" customWidth="1"/>
    <col min="4614" max="4615" width="8.7109375" customWidth="1"/>
    <col min="4616" max="4616" width="10.7109375" customWidth="1"/>
    <col min="4617" max="4618" width="8.7109375" customWidth="1"/>
    <col min="4619" max="4619" width="10.7109375" customWidth="1"/>
    <col min="4620" max="4621" width="8.7109375" customWidth="1"/>
    <col min="4622" max="4622" width="10" customWidth="1"/>
    <col min="4623" max="4624" width="8.7109375" customWidth="1"/>
    <col min="4625" max="4625" width="9.42578125" customWidth="1"/>
    <col min="4626" max="4627" width="8.7109375" customWidth="1"/>
    <col min="4628" max="4628" width="10" customWidth="1"/>
    <col min="4629" max="4630" width="8.7109375" customWidth="1"/>
    <col min="4631" max="4631" width="10.42578125" customWidth="1"/>
    <col min="4632" max="4633" width="8.7109375" customWidth="1"/>
    <col min="4634" max="4634" width="9.5703125" customWidth="1"/>
    <col min="4637" max="4637" width="11.42578125" customWidth="1"/>
    <col min="4640" max="4640" width="11.5703125" customWidth="1"/>
    <col min="4643" max="4643" width="11.28515625" customWidth="1"/>
    <col min="4646" max="4646" width="11.85546875" customWidth="1"/>
    <col min="4649" max="4649" width="11.140625" customWidth="1"/>
    <col min="4857" max="4857" width="37.85546875" customWidth="1"/>
    <col min="4858" max="4858" width="10.28515625" customWidth="1"/>
    <col min="4859" max="4859" width="8.7109375" customWidth="1"/>
    <col min="4860" max="4860" width="10.7109375" customWidth="1"/>
    <col min="4861" max="4862" width="8.7109375" customWidth="1"/>
    <col min="4863" max="4863" width="10.5703125" customWidth="1"/>
    <col min="4864" max="4865" width="8.7109375" customWidth="1"/>
    <col min="4866" max="4866" width="9.7109375" customWidth="1"/>
    <col min="4867" max="4868" width="8.7109375" customWidth="1"/>
    <col min="4869" max="4869" width="10.28515625" customWidth="1"/>
    <col min="4870" max="4871" width="8.7109375" customWidth="1"/>
    <col min="4872" max="4872" width="10.7109375" customWidth="1"/>
    <col min="4873" max="4874" width="8.7109375" customWidth="1"/>
    <col min="4875" max="4875" width="10.7109375" customWidth="1"/>
    <col min="4876" max="4877" width="8.7109375" customWidth="1"/>
    <col min="4878" max="4878" width="10" customWidth="1"/>
    <col min="4879" max="4880" width="8.7109375" customWidth="1"/>
    <col min="4881" max="4881" width="9.42578125" customWidth="1"/>
    <col min="4882" max="4883" width="8.7109375" customWidth="1"/>
    <col min="4884" max="4884" width="10" customWidth="1"/>
    <col min="4885" max="4886" width="8.7109375" customWidth="1"/>
    <col min="4887" max="4887" width="10.42578125" customWidth="1"/>
    <col min="4888" max="4889" width="8.7109375" customWidth="1"/>
    <col min="4890" max="4890" width="9.5703125" customWidth="1"/>
    <col min="4893" max="4893" width="11.42578125" customWidth="1"/>
    <col min="4896" max="4896" width="11.5703125" customWidth="1"/>
    <col min="4899" max="4899" width="11.28515625" customWidth="1"/>
    <col min="4902" max="4902" width="11.85546875" customWidth="1"/>
    <col min="4905" max="4905" width="11.140625" customWidth="1"/>
    <col min="5113" max="5113" width="37.85546875" customWidth="1"/>
    <col min="5114" max="5114" width="10.28515625" customWidth="1"/>
    <col min="5115" max="5115" width="8.7109375" customWidth="1"/>
    <col min="5116" max="5116" width="10.7109375" customWidth="1"/>
    <col min="5117" max="5118" width="8.7109375" customWidth="1"/>
    <col min="5119" max="5119" width="10.5703125" customWidth="1"/>
    <col min="5120" max="5121" width="8.7109375" customWidth="1"/>
    <col min="5122" max="5122" width="9.7109375" customWidth="1"/>
    <col min="5123" max="5124" width="8.7109375" customWidth="1"/>
    <col min="5125" max="5125" width="10.28515625" customWidth="1"/>
    <col min="5126" max="5127" width="8.7109375" customWidth="1"/>
    <col min="5128" max="5128" width="10.7109375" customWidth="1"/>
    <col min="5129" max="5130" width="8.7109375" customWidth="1"/>
    <col min="5131" max="5131" width="10.7109375" customWidth="1"/>
    <col min="5132" max="5133" width="8.7109375" customWidth="1"/>
    <col min="5134" max="5134" width="10" customWidth="1"/>
    <col min="5135" max="5136" width="8.7109375" customWidth="1"/>
    <col min="5137" max="5137" width="9.42578125" customWidth="1"/>
    <col min="5138" max="5139" width="8.7109375" customWidth="1"/>
    <col min="5140" max="5140" width="10" customWidth="1"/>
    <col min="5141" max="5142" width="8.7109375" customWidth="1"/>
    <col min="5143" max="5143" width="10.42578125" customWidth="1"/>
    <col min="5144" max="5145" width="8.7109375" customWidth="1"/>
    <col min="5146" max="5146" width="9.5703125" customWidth="1"/>
    <col min="5149" max="5149" width="11.42578125" customWidth="1"/>
    <col min="5152" max="5152" width="11.5703125" customWidth="1"/>
    <col min="5155" max="5155" width="11.28515625" customWidth="1"/>
    <col min="5158" max="5158" width="11.85546875" customWidth="1"/>
    <col min="5161" max="5161" width="11.140625" customWidth="1"/>
    <col min="5369" max="5369" width="37.85546875" customWidth="1"/>
    <col min="5370" max="5370" width="10.28515625" customWidth="1"/>
    <col min="5371" max="5371" width="8.7109375" customWidth="1"/>
    <col min="5372" max="5372" width="10.7109375" customWidth="1"/>
    <col min="5373" max="5374" width="8.7109375" customWidth="1"/>
    <col min="5375" max="5375" width="10.5703125" customWidth="1"/>
    <col min="5376" max="5377" width="8.7109375" customWidth="1"/>
    <col min="5378" max="5378" width="9.7109375" customWidth="1"/>
    <col min="5379" max="5380" width="8.7109375" customWidth="1"/>
    <col min="5381" max="5381" width="10.28515625" customWidth="1"/>
    <col min="5382" max="5383" width="8.7109375" customWidth="1"/>
    <col min="5384" max="5384" width="10.7109375" customWidth="1"/>
    <col min="5385" max="5386" width="8.7109375" customWidth="1"/>
    <col min="5387" max="5387" width="10.7109375" customWidth="1"/>
    <col min="5388" max="5389" width="8.7109375" customWidth="1"/>
    <col min="5390" max="5390" width="10" customWidth="1"/>
    <col min="5391" max="5392" width="8.7109375" customWidth="1"/>
    <col min="5393" max="5393" width="9.42578125" customWidth="1"/>
    <col min="5394" max="5395" width="8.7109375" customWidth="1"/>
    <col min="5396" max="5396" width="10" customWidth="1"/>
    <col min="5397" max="5398" width="8.7109375" customWidth="1"/>
    <col min="5399" max="5399" width="10.42578125" customWidth="1"/>
    <col min="5400" max="5401" width="8.7109375" customWidth="1"/>
    <col min="5402" max="5402" width="9.5703125" customWidth="1"/>
    <col min="5405" max="5405" width="11.42578125" customWidth="1"/>
    <col min="5408" max="5408" width="11.5703125" customWidth="1"/>
    <col min="5411" max="5411" width="11.28515625" customWidth="1"/>
    <col min="5414" max="5414" width="11.85546875" customWidth="1"/>
    <col min="5417" max="5417" width="11.140625" customWidth="1"/>
    <col min="5625" max="5625" width="37.85546875" customWidth="1"/>
    <col min="5626" max="5626" width="10.28515625" customWidth="1"/>
    <col min="5627" max="5627" width="8.7109375" customWidth="1"/>
    <col min="5628" max="5628" width="10.7109375" customWidth="1"/>
    <col min="5629" max="5630" width="8.7109375" customWidth="1"/>
    <col min="5631" max="5631" width="10.5703125" customWidth="1"/>
    <col min="5632" max="5633" width="8.7109375" customWidth="1"/>
    <col min="5634" max="5634" width="9.7109375" customWidth="1"/>
    <col min="5635" max="5636" width="8.7109375" customWidth="1"/>
    <col min="5637" max="5637" width="10.28515625" customWidth="1"/>
    <col min="5638" max="5639" width="8.7109375" customWidth="1"/>
    <col min="5640" max="5640" width="10.7109375" customWidth="1"/>
    <col min="5641" max="5642" width="8.7109375" customWidth="1"/>
    <col min="5643" max="5643" width="10.7109375" customWidth="1"/>
    <col min="5644" max="5645" width="8.7109375" customWidth="1"/>
    <col min="5646" max="5646" width="10" customWidth="1"/>
    <col min="5647" max="5648" width="8.7109375" customWidth="1"/>
    <col min="5649" max="5649" width="9.42578125" customWidth="1"/>
    <col min="5650" max="5651" width="8.7109375" customWidth="1"/>
    <col min="5652" max="5652" width="10" customWidth="1"/>
    <col min="5653" max="5654" width="8.7109375" customWidth="1"/>
    <col min="5655" max="5655" width="10.42578125" customWidth="1"/>
    <col min="5656" max="5657" width="8.7109375" customWidth="1"/>
    <col min="5658" max="5658" width="9.5703125" customWidth="1"/>
    <col min="5661" max="5661" width="11.42578125" customWidth="1"/>
    <col min="5664" max="5664" width="11.5703125" customWidth="1"/>
    <col min="5667" max="5667" width="11.28515625" customWidth="1"/>
    <col min="5670" max="5670" width="11.85546875" customWidth="1"/>
    <col min="5673" max="5673" width="11.140625" customWidth="1"/>
    <col min="5881" max="5881" width="37.85546875" customWidth="1"/>
    <col min="5882" max="5882" width="10.28515625" customWidth="1"/>
    <col min="5883" max="5883" width="8.7109375" customWidth="1"/>
    <col min="5884" max="5884" width="10.7109375" customWidth="1"/>
    <col min="5885" max="5886" width="8.7109375" customWidth="1"/>
    <col min="5887" max="5887" width="10.5703125" customWidth="1"/>
    <col min="5888" max="5889" width="8.7109375" customWidth="1"/>
    <col min="5890" max="5890" width="9.7109375" customWidth="1"/>
    <col min="5891" max="5892" width="8.7109375" customWidth="1"/>
    <col min="5893" max="5893" width="10.28515625" customWidth="1"/>
    <col min="5894" max="5895" width="8.7109375" customWidth="1"/>
    <col min="5896" max="5896" width="10.7109375" customWidth="1"/>
    <col min="5897" max="5898" width="8.7109375" customWidth="1"/>
    <col min="5899" max="5899" width="10.7109375" customWidth="1"/>
    <col min="5900" max="5901" width="8.7109375" customWidth="1"/>
    <col min="5902" max="5902" width="10" customWidth="1"/>
    <col min="5903" max="5904" width="8.7109375" customWidth="1"/>
    <col min="5905" max="5905" width="9.42578125" customWidth="1"/>
    <col min="5906" max="5907" width="8.7109375" customWidth="1"/>
    <col min="5908" max="5908" width="10" customWidth="1"/>
    <col min="5909" max="5910" width="8.7109375" customWidth="1"/>
    <col min="5911" max="5911" width="10.42578125" customWidth="1"/>
    <col min="5912" max="5913" width="8.7109375" customWidth="1"/>
    <col min="5914" max="5914" width="9.5703125" customWidth="1"/>
    <col min="5917" max="5917" width="11.42578125" customWidth="1"/>
    <col min="5920" max="5920" width="11.5703125" customWidth="1"/>
    <col min="5923" max="5923" width="11.28515625" customWidth="1"/>
    <col min="5926" max="5926" width="11.85546875" customWidth="1"/>
    <col min="5929" max="5929" width="11.140625" customWidth="1"/>
    <col min="6137" max="6137" width="37.85546875" customWidth="1"/>
    <col min="6138" max="6138" width="10.28515625" customWidth="1"/>
    <col min="6139" max="6139" width="8.7109375" customWidth="1"/>
    <col min="6140" max="6140" width="10.7109375" customWidth="1"/>
    <col min="6141" max="6142" width="8.7109375" customWidth="1"/>
    <col min="6143" max="6143" width="10.5703125" customWidth="1"/>
    <col min="6144" max="6145" width="8.7109375" customWidth="1"/>
    <col min="6146" max="6146" width="9.7109375" customWidth="1"/>
    <col min="6147" max="6148" width="8.7109375" customWidth="1"/>
    <col min="6149" max="6149" width="10.28515625" customWidth="1"/>
    <col min="6150" max="6151" width="8.7109375" customWidth="1"/>
    <col min="6152" max="6152" width="10.7109375" customWidth="1"/>
    <col min="6153" max="6154" width="8.7109375" customWidth="1"/>
    <col min="6155" max="6155" width="10.7109375" customWidth="1"/>
    <col min="6156" max="6157" width="8.7109375" customWidth="1"/>
    <col min="6158" max="6158" width="10" customWidth="1"/>
    <col min="6159" max="6160" width="8.7109375" customWidth="1"/>
    <col min="6161" max="6161" width="9.42578125" customWidth="1"/>
    <col min="6162" max="6163" width="8.7109375" customWidth="1"/>
    <col min="6164" max="6164" width="10" customWidth="1"/>
    <col min="6165" max="6166" width="8.7109375" customWidth="1"/>
    <col min="6167" max="6167" width="10.42578125" customWidth="1"/>
    <col min="6168" max="6169" width="8.7109375" customWidth="1"/>
    <col min="6170" max="6170" width="9.5703125" customWidth="1"/>
    <col min="6173" max="6173" width="11.42578125" customWidth="1"/>
    <col min="6176" max="6176" width="11.5703125" customWidth="1"/>
    <col min="6179" max="6179" width="11.28515625" customWidth="1"/>
    <col min="6182" max="6182" width="11.85546875" customWidth="1"/>
    <col min="6185" max="6185" width="11.140625" customWidth="1"/>
    <col min="6393" max="6393" width="37.85546875" customWidth="1"/>
    <col min="6394" max="6394" width="10.28515625" customWidth="1"/>
    <col min="6395" max="6395" width="8.7109375" customWidth="1"/>
    <col min="6396" max="6396" width="10.7109375" customWidth="1"/>
    <col min="6397" max="6398" width="8.7109375" customWidth="1"/>
    <col min="6399" max="6399" width="10.5703125" customWidth="1"/>
    <col min="6400" max="6401" width="8.7109375" customWidth="1"/>
    <col min="6402" max="6402" width="9.7109375" customWidth="1"/>
    <col min="6403" max="6404" width="8.7109375" customWidth="1"/>
    <col min="6405" max="6405" width="10.28515625" customWidth="1"/>
    <col min="6406" max="6407" width="8.7109375" customWidth="1"/>
    <col min="6408" max="6408" width="10.7109375" customWidth="1"/>
    <col min="6409" max="6410" width="8.7109375" customWidth="1"/>
    <col min="6411" max="6411" width="10.7109375" customWidth="1"/>
    <col min="6412" max="6413" width="8.7109375" customWidth="1"/>
    <col min="6414" max="6414" width="10" customWidth="1"/>
    <col min="6415" max="6416" width="8.7109375" customWidth="1"/>
    <col min="6417" max="6417" width="9.42578125" customWidth="1"/>
    <col min="6418" max="6419" width="8.7109375" customWidth="1"/>
    <col min="6420" max="6420" width="10" customWidth="1"/>
    <col min="6421" max="6422" width="8.7109375" customWidth="1"/>
    <col min="6423" max="6423" width="10.42578125" customWidth="1"/>
    <col min="6424" max="6425" width="8.7109375" customWidth="1"/>
    <col min="6426" max="6426" width="9.5703125" customWidth="1"/>
    <col min="6429" max="6429" width="11.42578125" customWidth="1"/>
    <col min="6432" max="6432" width="11.5703125" customWidth="1"/>
    <col min="6435" max="6435" width="11.28515625" customWidth="1"/>
    <col min="6438" max="6438" width="11.85546875" customWidth="1"/>
    <col min="6441" max="6441" width="11.140625" customWidth="1"/>
    <col min="6649" max="6649" width="37.85546875" customWidth="1"/>
    <col min="6650" max="6650" width="10.28515625" customWidth="1"/>
    <col min="6651" max="6651" width="8.7109375" customWidth="1"/>
    <col min="6652" max="6652" width="10.7109375" customWidth="1"/>
    <col min="6653" max="6654" width="8.7109375" customWidth="1"/>
    <col min="6655" max="6655" width="10.5703125" customWidth="1"/>
    <col min="6656" max="6657" width="8.7109375" customWidth="1"/>
    <col min="6658" max="6658" width="9.7109375" customWidth="1"/>
    <col min="6659" max="6660" width="8.7109375" customWidth="1"/>
    <col min="6661" max="6661" width="10.28515625" customWidth="1"/>
    <col min="6662" max="6663" width="8.7109375" customWidth="1"/>
    <col min="6664" max="6664" width="10.7109375" customWidth="1"/>
    <col min="6665" max="6666" width="8.7109375" customWidth="1"/>
    <col min="6667" max="6667" width="10.7109375" customWidth="1"/>
    <col min="6668" max="6669" width="8.7109375" customWidth="1"/>
    <col min="6670" max="6670" width="10" customWidth="1"/>
    <col min="6671" max="6672" width="8.7109375" customWidth="1"/>
    <col min="6673" max="6673" width="9.42578125" customWidth="1"/>
    <col min="6674" max="6675" width="8.7109375" customWidth="1"/>
    <col min="6676" max="6676" width="10" customWidth="1"/>
    <col min="6677" max="6678" width="8.7109375" customWidth="1"/>
    <col min="6679" max="6679" width="10.42578125" customWidth="1"/>
    <col min="6680" max="6681" width="8.7109375" customWidth="1"/>
    <col min="6682" max="6682" width="9.5703125" customWidth="1"/>
    <col min="6685" max="6685" width="11.42578125" customWidth="1"/>
    <col min="6688" max="6688" width="11.5703125" customWidth="1"/>
    <col min="6691" max="6691" width="11.28515625" customWidth="1"/>
    <col min="6694" max="6694" width="11.85546875" customWidth="1"/>
    <col min="6697" max="6697" width="11.140625" customWidth="1"/>
    <col min="6905" max="6905" width="37.85546875" customWidth="1"/>
    <col min="6906" max="6906" width="10.28515625" customWidth="1"/>
    <col min="6907" max="6907" width="8.7109375" customWidth="1"/>
    <col min="6908" max="6908" width="10.7109375" customWidth="1"/>
    <col min="6909" max="6910" width="8.7109375" customWidth="1"/>
    <col min="6911" max="6911" width="10.5703125" customWidth="1"/>
    <col min="6912" max="6913" width="8.7109375" customWidth="1"/>
    <col min="6914" max="6914" width="9.7109375" customWidth="1"/>
    <col min="6915" max="6916" width="8.7109375" customWidth="1"/>
    <col min="6917" max="6917" width="10.28515625" customWidth="1"/>
    <col min="6918" max="6919" width="8.7109375" customWidth="1"/>
    <col min="6920" max="6920" width="10.7109375" customWidth="1"/>
    <col min="6921" max="6922" width="8.7109375" customWidth="1"/>
    <col min="6923" max="6923" width="10.7109375" customWidth="1"/>
    <col min="6924" max="6925" width="8.7109375" customWidth="1"/>
    <col min="6926" max="6926" width="10" customWidth="1"/>
    <col min="6927" max="6928" width="8.7109375" customWidth="1"/>
    <col min="6929" max="6929" width="9.42578125" customWidth="1"/>
    <col min="6930" max="6931" width="8.7109375" customWidth="1"/>
    <col min="6932" max="6932" width="10" customWidth="1"/>
    <col min="6933" max="6934" width="8.7109375" customWidth="1"/>
    <col min="6935" max="6935" width="10.42578125" customWidth="1"/>
    <col min="6936" max="6937" width="8.7109375" customWidth="1"/>
    <col min="6938" max="6938" width="9.5703125" customWidth="1"/>
    <col min="6941" max="6941" width="11.42578125" customWidth="1"/>
    <col min="6944" max="6944" width="11.5703125" customWidth="1"/>
    <col min="6947" max="6947" width="11.28515625" customWidth="1"/>
    <col min="6950" max="6950" width="11.85546875" customWidth="1"/>
    <col min="6953" max="6953" width="11.140625" customWidth="1"/>
    <col min="7161" max="7161" width="37.85546875" customWidth="1"/>
    <col min="7162" max="7162" width="10.28515625" customWidth="1"/>
    <col min="7163" max="7163" width="8.7109375" customWidth="1"/>
    <col min="7164" max="7164" width="10.7109375" customWidth="1"/>
    <col min="7165" max="7166" width="8.7109375" customWidth="1"/>
    <col min="7167" max="7167" width="10.5703125" customWidth="1"/>
    <col min="7168" max="7169" width="8.7109375" customWidth="1"/>
    <col min="7170" max="7170" width="9.7109375" customWidth="1"/>
    <col min="7171" max="7172" width="8.7109375" customWidth="1"/>
    <col min="7173" max="7173" width="10.28515625" customWidth="1"/>
    <col min="7174" max="7175" width="8.7109375" customWidth="1"/>
    <col min="7176" max="7176" width="10.7109375" customWidth="1"/>
    <col min="7177" max="7178" width="8.7109375" customWidth="1"/>
    <col min="7179" max="7179" width="10.7109375" customWidth="1"/>
    <col min="7180" max="7181" width="8.7109375" customWidth="1"/>
    <col min="7182" max="7182" width="10" customWidth="1"/>
    <col min="7183" max="7184" width="8.7109375" customWidth="1"/>
    <col min="7185" max="7185" width="9.42578125" customWidth="1"/>
    <col min="7186" max="7187" width="8.7109375" customWidth="1"/>
    <col min="7188" max="7188" width="10" customWidth="1"/>
    <col min="7189" max="7190" width="8.7109375" customWidth="1"/>
    <col min="7191" max="7191" width="10.42578125" customWidth="1"/>
    <col min="7192" max="7193" width="8.7109375" customWidth="1"/>
    <col min="7194" max="7194" width="9.5703125" customWidth="1"/>
    <col min="7197" max="7197" width="11.42578125" customWidth="1"/>
    <col min="7200" max="7200" width="11.5703125" customWidth="1"/>
    <col min="7203" max="7203" width="11.28515625" customWidth="1"/>
    <col min="7206" max="7206" width="11.85546875" customWidth="1"/>
    <col min="7209" max="7209" width="11.140625" customWidth="1"/>
    <col min="7417" max="7417" width="37.85546875" customWidth="1"/>
    <col min="7418" max="7418" width="10.28515625" customWidth="1"/>
    <col min="7419" max="7419" width="8.7109375" customWidth="1"/>
    <col min="7420" max="7420" width="10.7109375" customWidth="1"/>
    <col min="7421" max="7422" width="8.7109375" customWidth="1"/>
    <col min="7423" max="7423" width="10.5703125" customWidth="1"/>
    <col min="7424" max="7425" width="8.7109375" customWidth="1"/>
    <col min="7426" max="7426" width="9.7109375" customWidth="1"/>
    <col min="7427" max="7428" width="8.7109375" customWidth="1"/>
    <col min="7429" max="7429" width="10.28515625" customWidth="1"/>
    <col min="7430" max="7431" width="8.7109375" customWidth="1"/>
    <col min="7432" max="7432" width="10.7109375" customWidth="1"/>
    <col min="7433" max="7434" width="8.7109375" customWidth="1"/>
    <col min="7435" max="7435" width="10.7109375" customWidth="1"/>
    <col min="7436" max="7437" width="8.7109375" customWidth="1"/>
    <col min="7438" max="7438" width="10" customWidth="1"/>
    <col min="7439" max="7440" width="8.7109375" customWidth="1"/>
    <col min="7441" max="7441" width="9.42578125" customWidth="1"/>
    <col min="7442" max="7443" width="8.7109375" customWidth="1"/>
    <col min="7444" max="7444" width="10" customWidth="1"/>
    <col min="7445" max="7446" width="8.7109375" customWidth="1"/>
    <col min="7447" max="7447" width="10.42578125" customWidth="1"/>
    <col min="7448" max="7449" width="8.7109375" customWidth="1"/>
    <col min="7450" max="7450" width="9.5703125" customWidth="1"/>
    <col min="7453" max="7453" width="11.42578125" customWidth="1"/>
    <col min="7456" max="7456" width="11.5703125" customWidth="1"/>
    <col min="7459" max="7459" width="11.28515625" customWidth="1"/>
    <col min="7462" max="7462" width="11.85546875" customWidth="1"/>
    <col min="7465" max="7465" width="11.140625" customWidth="1"/>
    <col min="7673" max="7673" width="37.85546875" customWidth="1"/>
    <col min="7674" max="7674" width="10.28515625" customWidth="1"/>
    <col min="7675" max="7675" width="8.7109375" customWidth="1"/>
    <col min="7676" max="7676" width="10.7109375" customWidth="1"/>
    <col min="7677" max="7678" width="8.7109375" customWidth="1"/>
    <col min="7679" max="7679" width="10.5703125" customWidth="1"/>
    <col min="7680" max="7681" width="8.7109375" customWidth="1"/>
    <col min="7682" max="7682" width="9.7109375" customWidth="1"/>
    <col min="7683" max="7684" width="8.7109375" customWidth="1"/>
    <col min="7685" max="7685" width="10.28515625" customWidth="1"/>
    <col min="7686" max="7687" width="8.7109375" customWidth="1"/>
    <col min="7688" max="7688" width="10.7109375" customWidth="1"/>
    <col min="7689" max="7690" width="8.7109375" customWidth="1"/>
    <col min="7691" max="7691" width="10.7109375" customWidth="1"/>
    <col min="7692" max="7693" width="8.7109375" customWidth="1"/>
    <col min="7694" max="7694" width="10" customWidth="1"/>
    <col min="7695" max="7696" width="8.7109375" customWidth="1"/>
    <col min="7697" max="7697" width="9.42578125" customWidth="1"/>
    <col min="7698" max="7699" width="8.7109375" customWidth="1"/>
    <col min="7700" max="7700" width="10" customWidth="1"/>
    <col min="7701" max="7702" width="8.7109375" customWidth="1"/>
    <col min="7703" max="7703" width="10.42578125" customWidth="1"/>
    <col min="7704" max="7705" width="8.7109375" customWidth="1"/>
    <col min="7706" max="7706" width="9.5703125" customWidth="1"/>
    <col min="7709" max="7709" width="11.42578125" customWidth="1"/>
    <col min="7712" max="7712" width="11.5703125" customWidth="1"/>
    <col min="7715" max="7715" width="11.28515625" customWidth="1"/>
    <col min="7718" max="7718" width="11.85546875" customWidth="1"/>
    <col min="7721" max="7721" width="11.140625" customWidth="1"/>
    <col min="7929" max="7929" width="37.85546875" customWidth="1"/>
    <col min="7930" max="7930" width="10.28515625" customWidth="1"/>
    <col min="7931" max="7931" width="8.7109375" customWidth="1"/>
    <col min="7932" max="7932" width="10.7109375" customWidth="1"/>
    <col min="7933" max="7934" width="8.7109375" customWidth="1"/>
    <col min="7935" max="7935" width="10.5703125" customWidth="1"/>
    <col min="7936" max="7937" width="8.7109375" customWidth="1"/>
    <col min="7938" max="7938" width="9.7109375" customWidth="1"/>
    <col min="7939" max="7940" width="8.7109375" customWidth="1"/>
    <col min="7941" max="7941" width="10.28515625" customWidth="1"/>
    <col min="7942" max="7943" width="8.7109375" customWidth="1"/>
    <col min="7944" max="7944" width="10.7109375" customWidth="1"/>
    <col min="7945" max="7946" width="8.7109375" customWidth="1"/>
    <col min="7947" max="7947" width="10.7109375" customWidth="1"/>
    <col min="7948" max="7949" width="8.7109375" customWidth="1"/>
    <col min="7950" max="7950" width="10" customWidth="1"/>
    <col min="7951" max="7952" width="8.7109375" customWidth="1"/>
    <col min="7953" max="7953" width="9.42578125" customWidth="1"/>
    <col min="7954" max="7955" width="8.7109375" customWidth="1"/>
    <col min="7956" max="7956" width="10" customWidth="1"/>
    <col min="7957" max="7958" width="8.7109375" customWidth="1"/>
    <col min="7959" max="7959" width="10.42578125" customWidth="1"/>
    <col min="7960" max="7961" width="8.7109375" customWidth="1"/>
    <col min="7962" max="7962" width="9.5703125" customWidth="1"/>
    <col min="7965" max="7965" width="11.42578125" customWidth="1"/>
    <col min="7968" max="7968" width="11.5703125" customWidth="1"/>
    <col min="7971" max="7971" width="11.28515625" customWidth="1"/>
    <col min="7974" max="7974" width="11.85546875" customWidth="1"/>
    <col min="7977" max="7977" width="11.140625" customWidth="1"/>
    <col min="8185" max="8185" width="37.85546875" customWidth="1"/>
    <col min="8186" max="8186" width="10.28515625" customWidth="1"/>
    <col min="8187" max="8187" width="8.7109375" customWidth="1"/>
    <col min="8188" max="8188" width="10.7109375" customWidth="1"/>
    <col min="8189" max="8190" width="8.7109375" customWidth="1"/>
    <col min="8191" max="8191" width="10.5703125" customWidth="1"/>
    <col min="8192" max="8193" width="8.7109375" customWidth="1"/>
    <col min="8194" max="8194" width="9.7109375" customWidth="1"/>
    <col min="8195" max="8196" width="8.7109375" customWidth="1"/>
    <col min="8197" max="8197" width="10.28515625" customWidth="1"/>
    <col min="8198" max="8199" width="8.7109375" customWidth="1"/>
    <col min="8200" max="8200" width="10.7109375" customWidth="1"/>
    <col min="8201" max="8202" width="8.7109375" customWidth="1"/>
    <col min="8203" max="8203" width="10.7109375" customWidth="1"/>
    <col min="8204" max="8205" width="8.7109375" customWidth="1"/>
    <col min="8206" max="8206" width="10" customWidth="1"/>
    <col min="8207" max="8208" width="8.7109375" customWidth="1"/>
    <col min="8209" max="8209" width="9.42578125" customWidth="1"/>
    <col min="8210" max="8211" width="8.7109375" customWidth="1"/>
    <col min="8212" max="8212" width="10" customWidth="1"/>
    <col min="8213" max="8214" width="8.7109375" customWidth="1"/>
    <col min="8215" max="8215" width="10.42578125" customWidth="1"/>
    <col min="8216" max="8217" width="8.7109375" customWidth="1"/>
    <col min="8218" max="8218" width="9.5703125" customWidth="1"/>
    <col min="8221" max="8221" width="11.42578125" customWidth="1"/>
    <col min="8224" max="8224" width="11.5703125" customWidth="1"/>
    <col min="8227" max="8227" width="11.28515625" customWidth="1"/>
    <col min="8230" max="8230" width="11.85546875" customWidth="1"/>
    <col min="8233" max="8233" width="11.140625" customWidth="1"/>
    <col min="8441" max="8441" width="37.85546875" customWidth="1"/>
    <col min="8442" max="8442" width="10.28515625" customWidth="1"/>
    <col min="8443" max="8443" width="8.7109375" customWidth="1"/>
    <col min="8444" max="8444" width="10.7109375" customWidth="1"/>
    <col min="8445" max="8446" width="8.7109375" customWidth="1"/>
    <col min="8447" max="8447" width="10.5703125" customWidth="1"/>
    <col min="8448" max="8449" width="8.7109375" customWidth="1"/>
    <col min="8450" max="8450" width="9.7109375" customWidth="1"/>
    <col min="8451" max="8452" width="8.7109375" customWidth="1"/>
    <col min="8453" max="8453" width="10.28515625" customWidth="1"/>
    <col min="8454" max="8455" width="8.7109375" customWidth="1"/>
    <col min="8456" max="8456" width="10.7109375" customWidth="1"/>
    <col min="8457" max="8458" width="8.7109375" customWidth="1"/>
    <col min="8459" max="8459" width="10.7109375" customWidth="1"/>
    <col min="8460" max="8461" width="8.7109375" customWidth="1"/>
    <col min="8462" max="8462" width="10" customWidth="1"/>
    <col min="8463" max="8464" width="8.7109375" customWidth="1"/>
    <col min="8465" max="8465" width="9.42578125" customWidth="1"/>
    <col min="8466" max="8467" width="8.7109375" customWidth="1"/>
    <col min="8468" max="8468" width="10" customWidth="1"/>
    <col min="8469" max="8470" width="8.7109375" customWidth="1"/>
    <col min="8471" max="8471" width="10.42578125" customWidth="1"/>
    <col min="8472" max="8473" width="8.7109375" customWidth="1"/>
    <col min="8474" max="8474" width="9.5703125" customWidth="1"/>
    <col min="8477" max="8477" width="11.42578125" customWidth="1"/>
    <col min="8480" max="8480" width="11.5703125" customWidth="1"/>
    <col min="8483" max="8483" width="11.28515625" customWidth="1"/>
    <col min="8486" max="8486" width="11.85546875" customWidth="1"/>
    <col min="8489" max="8489" width="11.140625" customWidth="1"/>
    <col min="8697" max="8697" width="37.85546875" customWidth="1"/>
    <col min="8698" max="8698" width="10.28515625" customWidth="1"/>
    <col min="8699" max="8699" width="8.7109375" customWidth="1"/>
    <col min="8700" max="8700" width="10.7109375" customWidth="1"/>
    <col min="8701" max="8702" width="8.7109375" customWidth="1"/>
    <col min="8703" max="8703" width="10.5703125" customWidth="1"/>
    <col min="8704" max="8705" width="8.7109375" customWidth="1"/>
    <col min="8706" max="8706" width="9.7109375" customWidth="1"/>
    <col min="8707" max="8708" width="8.7109375" customWidth="1"/>
    <col min="8709" max="8709" width="10.28515625" customWidth="1"/>
    <col min="8710" max="8711" width="8.7109375" customWidth="1"/>
    <col min="8712" max="8712" width="10.7109375" customWidth="1"/>
    <col min="8713" max="8714" width="8.7109375" customWidth="1"/>
    <col min="8715" max="8715" width="10.7109375" customWidth="1"/>
    <col min="8716" max="8717" width="8.7109375" customWidth="1"/>
    <col min="8718" max="8718" width="10" customWidth="1"/>
    <col min="8719" max="8720" width="8.7109375" customWidth="1"/>
    <col min="8721" max="8721" width="9.42578125" customWidth="1"/>
    <col min="8722" max="8723" width="8.7109375" customWidth="1"/>
    <col min="8724" max="8724" width="10" customWidth="1"/>
    <col min="8725" max="8726" width="8.7109375" customWidth="1"/>
    <col min="8727" max="8727" width="10.42578125" customWidth="1"/>
    <col min="8728" max="8729" width="8.7109375" customWidth="1"/>
    <col min="8730" max="8730" width="9.5703125" customWidth="1"/>
    <col min="8733" max="8733" width="11.42578125" customWidth="1"/>
    <col min="8736" max="8736" width="11.5703125" customWidth="1"/>
    <col min="8739" max="8739" width="11.28515625" customWidth="1"/>
    <col min="8742" max="8742" width="11.85546875" customWidth="1"/>
    <col min="8745" max="8745" width="11.140625" customWidth="1"/>
    <col min="8953" max="8953" width="37.85546875" customWidth="1"/>
    <col min="8954" max="8954" width="10.28515625" customWidth="1"/>
    <col min="8955" max="8955" width="8.7109375" customWidth="1"/>
    <col min="8956" max="8956" width="10.7109375" customWidth="1"/>
    <col min="8957" max="8958" width="8.7109375" customWidth="1"/>
    <col min="8959" max="8959" width="10.5703125" customWidth="1"/>
    <col min="8960" max="8961" width="8.7109375" customWidth="1"/>
    <col min="8962" max="8962" width="9.7109375" customWidth="1"/>
    <col min="8963" max="8964" width="8.7109375" customWidth="1"/>
    <col min="8965" max="8965" width="10.28515625" customWidth="1"/>
    <col min="8966" max="8967" width="8.7109375" customWidth="1"/>
    <col min="8968" max="8968" width="10.7109375" customWidth="1"/>
    <col min="8969" max="8970" width="8.7109375" customWidth="1"/>
    <col min="8971" max="8971" width="10.7109375" customWidth="1"/>
    <col min="8972" max="8973" width="8.7109375" customWidth="1"/>
    <col min="8974" max="8974" width="10" customWidth="1"/>
    <col min="8975" max="8976" width="8.7109375" customWidth="1"/>
    <col min="8977" max="8977" width="9.42578125" customWidth="1"/>
    <col min="8978" max="8979" width="8.7109375" customWidth="1"/>
    <col min="8980" max="8980" width="10" customWidth="1"/>
    <col min="8981" max="8982" width="8.7109375" customWidth="1"/>
    <col min="8983" max="8983" width="10.42578125" customWidth="1"/>
    <col min="8984" max="8985" width="8.7109375" customWidth="1"/>
    <col min="8986" max="8986" width="9.5703125" customWidth="1"/>
    <col min="8989" max="8989" width="11.42578125" customWidth="1"/>
    <col min="8992" max="8992" width="11.5703125" customWidth="1"/>
    <col min="8995" max="8995" width="11.28515625" customWidth="1"/>
    <col min="8998" max="8998" width="11.85546875" customWidth="1"/>
    <col min="9001" max="9001" width="11.140625" customWidth="1"/>
    <col min="9209" max="9209" width="37.85546875" customWidth="1"/>
    <col min="9210" max="9210" width="10.28515625" customWidth="1"/>
    <col min="9211" max="9211" width="8.7109375" customWidth="1"/>
    <col min="9212" max="9212" width="10.7109375" customWidth="1"/>
    <col min="9213" max="9214" width="8.7109375" customWidth="1"/>
    <col min="9215" max="9215" width="10.5703125" customWidth="1"/>
    <col min="9216" max="9217" width="8.7109375" customWidth="1"/>
    <col min="9218" max="9218" width="9.7109375" customWidth="1"/>
    <col min="9219" max="9220" width="8.7109375" customWidth="1"/>
    <col min="9221" max="9221" width="10.28515625" customWidth="1"/>
    <col min="9222" max="9223" width="8.7109375" customWidth="1"/>
    <col min="9224" max="9224" width="10.7109375" customWidth="1"/>
    <col min="9225" max="9226" width="8.7109375" customWidth="1"/>
    <col min="9227" max="9227" width="10.7109375" customWidth="1"/>
    <col min="9228" max="9229" width="8.7109375" customWidth="1"/>
    <col min="9230" max="9230" width="10" customWidth="1"/>
    <col min="9231" max="9232" width="8.7109375" customWidth="1"/>
    <col min="9233" max="9233" width="9.42578125" customWidth="1"/>
    <col min="9234" max="9235" width="8.7109375" customWidth="1"/>
    <col min="9236" max="9236" width="10" customWidth="1"/>
    <col min="9237" max="9238" width="8.7109375" customWidth="1"/>
    <col min="9239" max="9239" width="10.42578125" customWidth="1"/>
    <col min="9240" max="9241" width="8.7109375" customWidth="1"/>
    <col min="9242" max="9242" width="9.5703125" customWidth="1"/>
    <col min="9245" max="9245" width="11.42578125" customWidth="1"/>
    <col min="9248" max="9248" width="11.5703125" customWidth="1"/>
    <col min="9251" max="9251" width="11.28515625" customWidth="1"/>
    <col min="9254" max="9254" width="11.85546875" customWidth="1"/>
    <col min="9257" max="9257" width="11.140625" customWidth="1"/>
    <col min="9465" max="9465" width="37.85546875" customWidth="1"/>
    <col min="9466" max="9466" width="10.28515625" customWidth="1"/>
    <col min="9467" max="9467" width="8.7109375" customWidth="1"/>
    <col min="9468" max="9468" width="10.7109375" customWidth="1"/>
    <col min="9469" max="9470" width="8.7109375" customWidth="1"/>
    <col min="9471" max="9471" width="10.5703125" customWidth="1"/>
    <col min="9472" max="9473" width="8.7109375" customWidth="1"/>
    <col min="9474" max="9474" width="9.7109375" customWidth="1"/>
    <col min="9475" max="9476" width="8.7109375" customWidth="1"/>
    <col min="9477" max="9477" width="10.28515625" customWidth="1"/>
    <col min="9478" max="9479" width="8.7109375" customWidth="1"/>
    <col min="9480" max="9480" width="10.7109375" customWidth="1"/>
    <col min="9481" max="9482" width="8.7109375" customWidth="1"/>
    <col min="9483" max="9483" width="10.7109375" customWidth="1"/>
    <col min="9484" max="9485" width="8.7109375" customWidth="1"/>
    <col min="9486" max="9486" width="10" customWidth="1"/>
    <col min="9487" max="9488" width="8.7109375" customWidth="1"/>
    <col min="9489" max="9489" width="9.42578125" customWidth="1"/>
    <col min="9490" max="9491" width="8.7109375" customWidth="1"/>
    <col min="9492" max="9492" width="10" customWidth="1"/>
    <col min="9493" max="9494" width="8.7109375" customWidth="1"/>
    <col min="9495" max="9495" width="10.42578125" customWidth="1"/>
    <col min="9496" max="9497" width="8.7109375" customWidth="1"/>
    <col min="9498" max="9498" width="9.5703125" customWidth="1"/>
    <col min="9501" max="9501" width="11.42578125" customWidth="1"/>
    <col min="9504" max="9504" width="11.5703125" customWidth="1"/>
    <col min="9507" max="9507" width="11.28515625" customWidth="1"/>
    <col min="9510" max="9510" width="11.85546875" customWidth="1"/>
    <col min="9513" max="9513" width="11.140625" customWidth="1"/>
    <col min="9721" max="9721" width="37.85546875" customWidth="1"/>
    <col min="9722" max="9722" width="10.28515625" customWidth="1"/>
    <col min="9723" max="9723" width="8.7109375" customWidth="1"/>
    <col min="9724" max="9724" width="10.7109375" customWidth="1"/>
    <col min="9725" max="9726" width="8.7109375" customWidth="1"/>
    <col min="9727" max="9727" width="10.5703125" customWidth="1"/>
    <col min="9728" max="9729" width="8.7109375" customWidth="1"/>
    <col min="9730" max="9730" width="9.7109375" customWidth="1"/>
    <col min="9731" max="9732" width="8.7109375" customWidth="1"/>
    <col min="9733" max="9733" width="10.28515625" customWidth="1"/>
    <col min="9734" max="9735" width="8.7109375" customWidth="1"/>
    <col min="9736" max="9736" width="10.7109375" customWidth="1"/>
    <col min="9737" max="9738" width="8.7109375" customWidth="1"/>
    <col min="9739" max="9739" width="10.7109375" customWidth="1"/>
    <col min="9740" max="9741" width="8.7109375" customWidth="1"/>
    <col min="9742" max="9742" width="10" customWidth="1"/>
    <col min="9743" max="9744" width="8.7109375" customWidth="1"/>
    <col min="9745" max="9745" width="9.42578125" customWidth="1"/>
    <col min="9746" max="9747" width="8.7109375" customWidth="1"/>
    <col min="9748" max="9748" width="10" customWidth="1"/>
    <col min="9749" max="9750" width="8.7109375" customWidth="1"/>
    <col min="9751" max="9751" width="10.42578125" customWidth="1"/>
    <col min="9752" max="9753" width="8.7109375" customWidth="1"/>
    <col min="9754" max="9754" width="9.5703125" customWidth="1"/>
    <col min="9757" max="9757" width="11.42578125" customWidth="1"/>
    <col min="9760" max="9760" width="11.5703125" customWidth="1"/>
    <col min="9763" max="9763" width="11.28515625" customWidth="1"/>
    <col min="9766" max="9766" width="11.85546875" customWidth="1"/>
    <col min="9769" max="9769" width="11.140625" customWidth="1"/>
    <col min="9977" max="9977" width="37.85546875" customWidth="1"/>
    <col min="9978" max="9978" width="10.28515625" customWidth="1"/>
    <col min="9979" max="9979" width="8.7109375" customWidth="1"/>
    <col min="9980" max="9980" width="10.7109375" customWidth="1"/>
    <col min="9981" max="9982" width="8.7109375" customWidth="1"/>
    <col min="9983" max="9983" width="10.5703125" customWidth="1"/>
    <col min="9984" max="9985" width="8.7109375" customWidth="1"/>
    <col min="9986" max="9986" width="9.7109375" customWidth="1"/>
    <col min="9987" max="9988" width="8.7109375" customWidth="1"/>
    <col min="9989" max="9989" width="10.28515625" customWidth="1"/>
    <col min="9990" max="9991" width="8.7109375" customWidth="1"/>
    <col min="9992" max="9992" width="10.7109375" customWidth="1"/>
    <col min="9993" max="9994" width="8.7109375" customWidth="1"/>
    <col min="9995" max="9995" width="10.7109375" customWidth="1"/>
    <col min="9996" max="9997" width="8.7109375" customWidth="1"/>
    <col min="9998" max="9998" width="10" customWidth="1"/>
    <col min="9999" max="10000" width="8.7109375" customWidth="1"/>
    <col min="10001" max="10001" width="9.42578125" customWidth="1"/>
    <col min="10002" max="10003" width="8.7109375" customWidth="1"/>
    <col min="10004" max="10004" width="10" customWidth="1"/>
    <col min="10005" max="10006" width="8.7109375" customWidth="1"/>
    <col min="10007" max="10007" width="10.42578125" customWidth="1"/>
    <col min="10008" max="10009" width="8.7109375" customWidth="1"/>
    <col min="10010" max="10010" width="9.5703125" customWidth="1"/>
    <col min="10013" max="10013" width="11.42578125" customWidth="1"/>
    <col min="10016" max="10016" width="11.5703125" customWidth="1"/>
    <col min="10019" max="10019" width="11.28515625" customWidth="1"/>
    <col min="10022" max="10022" width="11.85546875" customWidth="1"/>
    <col min="10025" max="10025" width="11.140625" customWidth="1"/>
    <col min="10233" max="10233" width="37.85546875" customWidth="1"/>
    <col min="10234" max="10234" width="10.28515625" customWidth="1"/>
    <col min="10235" max="10235" width="8.7109375" customWidth="1"/>
    <col min="10236" max="10236" width="10.7109375" customWidth="1"/>
    <col min="10237" max="10238" width="8.7109375" customWidth="1"/>
    <col min="10239" max="10239" width="10.5703125" customWidth="1"/>
    <col min="10240" max="10241" width="8.7109375" customWidth="1"/>
    <col min="10242" max="10242" width="9.7109375" customWidth="1"/>
    <col min="10243" max="10244" width="8.7109375" customWidth="1"/>
    <col min="10245" max="10245" width="10.28515625" customWidth="1"/>
    <col min="10246" max="10247" width="8.7109375" customWidth="1"/>
    <col min="10248" max="10248" width="10.7109375" customWidth="1"/>
    <col min="10249" max="10250" width="8.7109375" customWidth="1"/>
    <col min="10251" max="10251" width="10.7109375" customWidth="1"/>
    <col min="10252" max="10253" width="8.7109375" customWidth="1"/>
    <col min="10254" max="10254" width="10" customWidth="1"/>
    <col min="10255" max="10256" width="8.7109375" customWidth="1"/>
    <col min="10257" max="10257" width="9.42578125" customWidth="1"/>
    <col min="10258" max="10259" width="8.7109375" customWidth="1"/>
    <col min="10260" max="10260" width="10" customWidth="1"/>
    <col min="10261" max="10262" width="8.7109375" customWidth="1"/>
    <col min="10263" max="10263" width="10.42578125" customWidth="1"/>
    <col min="10264" max="10265" width="8.7109375" customWidth="1"/>
    <col min="10266" max="10266" width="9.5703125" customWidth="1"/>
    <col min="10269" max="10269" width="11.42578125" customWidth="1"/>
    <col min="10272" max="10272" width="11.5703125" customWidth="1"/>
    <col min="10275" max="10275" width="11.28515625" customWidth="1"/>
    <col min="10278" max="10278" width="11.85546875" customWidth="1"/>
    <col min="10281" max="10281" width="11.140625" customWidth="1"/>
    <col min="10489" max="10489" width="37.85546875" customWidth="1"/>
    <col min="10490" max="10490" width="10.28515625" customWidth="1"/>
    <col min="10491" max="10491" width="8.7109375" customWidth="1"/>
    <col min="10492" max="10492" width="10.7109375" customWidth="1"/>
    <col min="10493" max="10494" width="8.7109375" customWidth="1"/>
    <col min="10495" max="10495" width="10.5703125" customWidth="1"/>
    <col min="10496" max="10497" width="8.7109375" customWidth="1"/>
    <col min="10498" max="10498" width="9.7109375" customWidth="1"/>
    <col min="10499" max="10500" width="8.7109375" customWidth="1"/>
    <col min="10501" max="10501" width="10.28515625" customWidth="1"/>
    <col min="10502" max="10503" width="8.7109375" customWidth="1"/>
    <col min="10504" max="10504" width="10.7109375" customWidth="1"/>
    <col min="10505" max="10506" width="8.7109375" customWidth="1"/>
    <col min="10507" max="10507" width="10.7109375" customWidth="1"/>
    <col min="10508" max="10509" width="8.7109375" customWidth="1"/>
    <col min="10510" max="10510" width="10" customWidth="1"/>
    <col min="10511" max="10512" width="8.7109375" customWidth="1"/>
    <col min="10513" max="10513" width="9.42578125" customWidth="1"/>
    <col min="10514" max="10515" width="8.7109375" customWidth="1"/>
    <col min="10516" max="10516" width="10" customWidth="1"/>
    <col min="10517" max="10518" width="8.7109375" customWidth="1"/>
    <col min="10519" max="10519" width="10.42578125" customWidth="1"/>
    <col min="10520" max="10521" width="8.7109375" customWidth="1"/>
    <col min="10522" max="10522" width="9.5703125" customWidth="1"/>
    <col min="10525" max="10525" width="11.42578125" customWidth="1"/>
    <col min="10528" max="10528" width="11.5703125" customWidth="1"/>
    <col min="10531" max="10531" width="11.28515625" customWidth="1"/>
    <col min="10534" max="10534" width="11.85546875" customWidth="1"/>
    <col min="10537" max="10537" width="11.140625" customWidth="1"/>
    <col min="10745" max="10745" width="37.85546875" customWidth="1"/>
    <col min="10746" max="10746" width="10.28515625" customWidth="1"/>
    <col min="10747" max="10747" width="8.7109375" customWidth="1"/>
    <col min="10748" max="10748" width="10.7109375" customWidth="1"/>
    <col min="10749" max="10750" width="8.7109375" customWidth="1"/>
    <col min="10751" max="10751" width="10.5703125" customWidth="1"/>
    <col min="10752" max="10753" width="8.7109375" customWidth="1"/>
    <col min="10754" max="10754" width="9.7109375" customWidth="1"/>
    <col min="10755" max="10756" width="8.7109375" customWidth="1"/>
    <col min="10757" max="10757" width="10.28515625" customWidth="1"/>
    <col min="10758" max="10759" width="8.7109375" customWidth="1"/>
    <col min="10760" max="10760" width="10.7109375" customWidth="1"/>
    <col min="10761" max="10762" width="8.7109375" customWidth="1"/>
    <col min="10763" max="10763" width="10.7109375" customWidth="1"/>
    <col min="10764" max="10765" width="8.7109375" customWidth="1"/>
    <col min="10766" max="10766" width="10" customWidth="1"/>
    <col min="10767" max="10768" width="8.7109375" customWidth="1"/>
    <col min="10769" max="10769" width="9.42578125" customWidth="1"/>
    <col min="10770" max="10771" width="8.7109375" customWidth="1"/>
    <col min="10772" max="10772" width="10" customWidth="1"/>
    <col min="10773" max="10774" width="8.7109375" customWidth="1"/>
    <col min="10775" max="10775" width="10.42578125" customWidth="1"/>
    <col min="10776" max="10777" width="8.7109375" customWidth="1"/>
    <col min="10778" max="10778" width="9.5703125" customWidth="1"/>
    <col min="10781" max="10781" width="11.42578125" customWidth="1"/>
    <col min="10784" max="10784" width="11.5703125" customWidth="1"/>
    <col min="10787" max="10787" width="11.28515625" customWidth="1"/>
    <col min="10790" max="10790" width="11.85546875" customWidth="1"/>
    <col min="10793" max="10793" width="11.140625" customWidth="1"/>
    <col min="11001" max="11001" width="37.85546875" customWidth="1"/>
    <col min="11002" max="11002" width="10.28515625" customWidth="1"/>
    <col min="11003" max="11003" width="8.7109375" customWidth="1"/>
    <col min="11004" max="11004" width="10.7109375" customWidth="1"/>
    <col min="11005" max="11006" width="8.7109375" customWidth="1"/>
    <col min="11007" max="11007" width="10.5703125" customWidth="1"/>
    <col min="11008" max="11009" width="8.7109375" customWidth="1"/>
    <col min="11010" max="11010" width="9.7109375" customWidth="1"/>
    <col min="11011" max="11012" width="8.7109375" customWidth="1"/>
    <col min="11013" max="11013" width="10.28515625" customWidth="1"/>
    <col min="11014" max="11015" width="8.7109375" customWidth="1"/>
    <col min="11016" max="11016" width="10.7109375" customWidth="1"/>
    <col min="11017" max="11018" width="8.7109375" customWidth="1"/>
    <col min="11019" max="11019" width="10.7109375" customWidth="1"/>
    <col min="11020" max="11021" width="8.7109375" customWidth="1"/>
    <col min="11022" max="11022" width="10" customWidth="1"/>
    <col min="11023" max="11024" width="8.7109375" customWidth="1"/>
    <col min="11025" max="11025" width="9.42578125" customWidth="1"/>
    <col min="11026" max="11027" width="8.7109375" customWidth="1"/>
    <col min="11028" max="11028" width="10" customWidth="1"/>
    <col min="11029" max="11030" width="8.7109375" customWidth="1"/>
    <col min="11031" max="11031" width="10.42578125" customWidth="1"/>
    <col min="11032" max="11033" width="8.7109375" customWidth="1"/>
    <col min="11034" max="11034" width="9.5703125" customWidth="1"/>
    <col min="11037" max="11037" width="11.42578125" customWidth="1"/>
    <col min="11040" max="11040" width="11.5703125" customWidth="1"/>
    <col min="11043" max="11043" width="11.28515625" customWidth="1"/>
    <col min="11046" max="11046" width="11.85546875" customWidth="1"/>
    <col min="11049" max="11049" width="11.140625" customWidth="1"/>
    <col min="11257" max="11257" width="37.85546875" customWidth="1"/>
    <col min="11258" max="11258" width="10.28515625" customWidth="1"/>
    <col min="11259" max="11259" width="8.7109375" customWidth="1"/>
    <col min="11260" max="11260" width="10.7109375" customWidth="1"/>
    <col min="11261" max="11262" width="8.7109375" customWidth="1"/>
    <col min="11263" max="11263" width="10.5703125" customWidth="1"/>
    <col min="11264" max="11265" width="8.7109375" customWidth="1"/>
    <col min="11266" max="11266" width="9.7109375" customWidth="1"/>
    <col min="11267" max="11268" width="8.7109375" customWidth="1"/>
    <col min="11269" max="11269" width="10.28515625" customWidth="1"/>
    <col min="11270" max="11271" width="8.7109375" customWidth="1"/>
    <col min="11272" max="11272" width="10.7109375" customWidth="1"/>
    <col min="11273" max="11274" width="8.7109375" customWidth="1"/>
    <col min="11275" max="11275" width="10.7109375" customWidth="1"/>
    <col min="11276" max="11277" width="8.7109375" customWidth="1"/>
    <col min="11278" max="11278" width="10" customWidth="1"/>
    <col min="11279" max="11280" width="8.7109375" customWidth="1"/>
    <col min="11281" max="11281" width="9.42578125" customWidth="1"/>
    <col min="11282" max="11283" width="8.7109375" customWidth="1"/>
    <col min="11284" max="11284" width="10" customWidth="1"/>
    <col min="11285" max="11286" width="8.7109375" customWidth="1"/>
    <col min="11287" max="11287" width="10.42578125" customWidth="1"/>
    <col min="11288" max="11289" width="8.7109375" customWidth="1"/>
    <col min="11290" max="11290" width="9.5703125" customWidth="1"/>
    <col min="11293" max="11293" width="11.42578125" customWidth="1"/>
    <col min="11296" max="11296" width="11.5703125" customWidth="1"/>
    <col min="11299" max="11299" width="11.28515625" customWidth="1"/>
    <col min="11302" max="11302" width="11.85546875" customWidth="1"/>
    <col min="11305" max="11305" width="11.140625" customWidth="1"/>
    <col min="11513" max="11513" width="37.85546875" customWidth="1"/>
    <col min="11514" max="11514" width="10.28515625" customWidth="1"/>
    <col min="11515" max="11515" width="8.7109375" customWidth="1"/>
    <col min="11516" max="11516" width="10.7109375" customWidth="1"/>
    <col min="11517" max="11518" width="8.7109375" customWidth="1"/>
    <col min="11519" max="11519" width="10.5703125" customWidth="1"/>
    <col min="11520" max="11521" width="8.7109375" customWidth="1"/>
    <col min="11522" max="11522" width="9.7109375" customWidth="1"/>
    <col min="11523" max="11524" width="8.7109375" customWidth="1"/>
    <col min="11525" max="11525" width="10.28515625" customWidth="1"/>
    <col min="11526" max="11527" width="8.7109375" customWidth="1"/>
    <col min="11528" max="11528" width="10.7109375" customWidth="1"/>
    <col min="11529" max="11530" width="8.7109375" customWidth="1"/>
    <col min="11531" max="11531" width="10.7109375" customWidth="1"/>
    <col min="11532" max="11533" width="8.7109375" customWidth="1"/>
    <col min="11534" max="11534" width="10" customWidth="1"/>
    <col min="11535" max="11536" width="8.7109375" customWidth="1"/>
    <col min="11537" max="11537" width="9.42578125" customWidth="1"/>
    <col min="11538" max="11539" width="8.7109375" customWidth="1"/>
    <col min="11540" max="11540" width="10" customWidth="1"/>
    <col min="11541" max="11542" width="8.7109375" customWidth="1"/>
    <col min="11543" max="11543" width="10.42578125" customWidth="1"/>
    <col min="11544" max="11545" width="8.7109375" customWidth="1"/>
    <col min="11546" max="11546" width="9.5703125" customWidth="1"/>
    <col min="11549" max="11549" width="11.42578125" customWidth="1"/>
    <col min="11552" max="11552" width="11.5703125" customWidth="1"/>
    <col min="11555" max="11555" width="11.28515625" customWidth="1"/>
    <col min="11558" max="11558" width="11.85546875" customWidth="1"/>
    <col min="11561" max="11561" width="11.140625" customWidth="1"/>
    <col min="11769" max="11769" width="37.85546875" customWidth="1"/>
    <col min="11770" max="11770" width="10.28515625" customWidth="1"/>
    <col min="11771" max="11771" width="8.7109375" customWidth="1"/>
    <col min="11772" max="11772" width="10.7109375" customWidth="1"/>
    <col min="11773" max="11774" width="8.7109375" customWidth="1"/>
    <col min="11775" max="11775" width="10.5703125" customWidth="1"/>
    <col min="11776" max="11777" width="8.7109375" customWidth="1"/>
    <col min="11778" max="11778" width="9.7109375" customWidth="1"/>
    <col min="11779" max="11780" width="8.7109375" customWidth="1"/>
    <col min="11781" max="11781" width="10.28515625" customWidth="1"/>
    <col min="11782" max="11783" width="8.7109375" customWidth="1"/>
    <col min="11784" max="11784" width="10.7109375" customWidth="1"/>
    <col min="11785" max="11786" width="8.7109375" customWidth="1"/>
    <col min="11787" max="11787" width="10.7109375" customWidth="1"/>
    <col min="11788" max="11789" width="8.7109375" customWidth="1"/>
    <col min="11790" max="11790" width="10" customWidth="1"/>
    <col min="11791" max="11792" width="8.7109375" customWidth="1"/>
    <col min="11793" max="11793" width="9.42578125" customWidth="1"/>
    <col min="11794" max="11795" width="8.7109375" customWidth="1"/>
    <col min="11796" max="11796" width="10" customWidth="1"/>
    <col min="11797" max="11798" width="8.7109375" customWidth="1"/>
    <col min="11799" max="11799" width="10.42578125" customWidth="1"/>
    <col min="11800" max="11801" width="8.7109375" customWidth="1"/>
    <col min="11802" max="11802" width="9.5703125" customWidth="1"/>
    <col min="11805" max="11805" width="11.42578125" customWidth="1"/>
    <col min="11808" max="11808" width="11.5703125" customWidth="1"/>
    <col min="11811" max="11811" width="11.28515625" customWidth="1"/>
    <col min="11814" max="11814" width="11.85546875" customWidth="1"/>
    <col min="11817" max="11817" width="11.140625" customWidth="1"/>
    <col min="12025" max="12025" width="37.85546875" customWidth="1"/>
    <col min="12026" max="12026" width="10.28515625" customWidth="1"/>
    <col min="12027" max="12027" width="8.7109375" customWidth="1"/>
    <col min="12028" max="12028" width="10.7109375" customWidth="1"/>
    <col min="12029" max="12030" width="8.7109375" customWidth="1"/>
    <col min="12031" max="12031" width="10.5703125" customWidth="1"/>
    <col min="12032" max="12033" width="8.7109375" customWidth="1"/>
    <col min="12034" max="12034" width="9.7109375" customWidth="1"/>
    <col min="12035" max="12036" width="8.7109375" customWidth="1"/>
    <col min="12037" max="12037" width="10.28515625" customWidth="1"/>
    <col min="12038" max="12039" width="8.7109375" customWidth="1"/>
    <col min="12040" max="12040" width="10.7109375" customWidth="1"/>
    <col min="12041" max="12042" width="8.7109375" customWidth="1"/>
    <col min="12043" max="12043" width="10.7109375" customWidth="1"/>
    <col min="12044" max="12045" width="8.7109375" customWidth="1"/>
    <col min="12046" max="12046" width="10" customWidth="1"/>
    <col min="12047" max="12048" width="8.7109375" customWidth="1"/>
    <col min="12049" max="12049" width="9.42578125" customWidth="1"/>
    <col min="12050" max="12051" width="8.7109375" customWidth="1"/>
    <col min="12052" max="12052" width="10" customWidth="1"/>
    <col min="12053" max="12054" width="8.7109375" customWidth="1"/>
    <col min="12055" max="12055" width="10.42578125" customWidth="1"/>
    <col min="12056" max="12057" width="8.7109375" customWidth="1"/>
    <col min="12058" max="12058" width="9.5703125" customWidth="1"/>
    <col min="12061" max="12061" width="11.42578125" customWidth="1"/>
    <col min="12064" max="12064" width="11.5703125" customWidth="1"/>
    <col min="12067" max="12067" width="11.28515625" customWidth="1"/>
    <col min="12070" max="12070" width="11.85546875" customWidth="1"/>
    <col min="12073" max="12073" width="11.140625" customWidth="1"/>
    <col min="12281" max="12281" width="37.85546875" customWidth="1"/>
    <col min="12282" max="12282" width="10.28515625" customWidth="1"/>
    <col min="12283" max="12283" width="8.7109375" customWidth="1"/>
    <col min="12284" max="12284" width="10.7109375" customWidth="1"/>
    <col min="12285" max="12286" width="8.7109375" customWidth="1"/>
    <col min="12287" max="12287" width="10.5703125" customWidth="1"/>
    <col min="12288" max="12289" width="8.7109375" customWidth="1"/>
    <col min="12290" max="12290" width="9.7109375" customWidth="1"/>
    <col min="12291" max="12292" width="8.7109375" customWidth="1"/>
    <col min="12293" max="12293" width="10.28515625" customWidth="1"/>
    <col min="12294" max="12295" width="8.7109375" customWidth="1"/>
    <col min="12296" max="12296" width="10.7109375" customWidth="1"/>
    <col min="12297" max="12298" width="8.7109375" customWidth="1"/>
    <col min="12299" max="12299" width="10.7109375" customWidth="1"/>
    <col min="12300" max="12301" width="8.7109375" customWidth="1"/>
    <col min="12302" max="12302" width="10" customWidth="1"/>
    <col min="12303" max="12304" width="8.7109375" customWidth="1"/>
    <col min="12305" max="12305" width="9.42578125" customWidth="1"/>
    <col min="12306" max="12307" width="8.7109375" customWidth="1"/>
    <col min="12308" max="12308" width="10" customWidth="1"/>
    <col min="12309" max="12310" width="8.7109375" customWidth="1"/>
    <col min="12311" max="12311" width="10.42578125" customWidth="1"/>
    <col min="12312" max="12313" width="8.7109375" customWidth="1"/>
    <col min="12314" max="12314" width="9.5703125" customWidth="1"/>
    <col min="12317" max="12317" width="11.42578125" customWidth="1"/>
    <col min="12320" max="12320" width="11.5703125" customWidth="1"/>
    <col min="12323" max="12323" width="11.28515625" customWidth="1"/>
    <col min="12326" max="12326" width="11.85546875" customWidth="1"/>
    <col min="12329" max="12329" width="11.140625" customWidth="1"/>
    <col min="12537" max="12537" width="37.85546875" customWidth="1"/>
    <col min="12538" max="12538" width="10.28515625" customWidth="1"/>
    <col min="12539" max="12539" width="8.7109375" customWidth="1"/>
    <col min="12540" max="12540" width="10.7109375" customWidth="1"/>
    <col min="12541" max="12542" width="8.7109375" customWidth="1"/>
    <col min="12543" max="12543" width="10.5703125" customWidth="1"/>
    <col min="12544" max="12545" width="8.7109375" customWidth="1"/>
    <col min="12546" max="12546" width="9.7109375" customWidth="1"/>
    <col min="12547" max="12548" width="8.7109375" customWidth="1"/>
    <col min="12549" max="12549" width="10.28515625" customWidth="1"/>
    <col min="12550" max="12551" width="8.7109375" customWidth="1"/>
    <col min="12552" max="12552" width="10.7109375" customWidth="1"/>
    <col min="12553" max="12554" width="8.7109375" customWidth="1"/>
    <col min="12555" max="12555" width="10.7109375" customWidth="1"/>
    <col min="12556" max="12557" width="8.7109375" customWidth="1"/>
    <col min="12558" max="12558" width="10" customWidth="1"/>
    <col min="12559" max="12560" width="8.7109375" customWidth="1"/>
    <col min="12561" max="12561" width="9.42578125" customWidth="1"/>
    <col min="12562" max="12563" width="8.7109375" customWidth="1"/>
    <col min="12564" max="12564" width="10" customWidth="1"/>
    <col min="12565" max="12566" width="8.7109375" customWidth="1"/>
    <col min="12567" max="12567" width="10.42578125" customWidth="1"/>
    <col min="12568" max="12569" width="8.7109375" customWidth="1"/>
    <col min="12570" max="12570" width="9.5703125" customWidth="1"/>
    <col min="12573" max="12573" width="11.42578125" customWidth="1"/>
    <col min="12576" max="12576" width="11.5703125" customWidth="1"/>
    <col min="12579" max="12579" width="11.28515625" customWidth="1"/>
    <col min="12582" max="12582" width="11.85546875" customWidth="1"/>
    <col min="12585" max="12585" width="11.140625" customWidth="1"/>
    <col min="12793" max="12793" width="37.85546875" customWidth="1"/>
    <col min="12794" max="12794" width="10.28515625" customWidth="1"/>
    <col min="12795" max="12795" width="8.7109375" customWidth="1"/>
    <col min="12796" max="12796" width="10.7109375" customWidth="1"/>
    <col min="12797" max="12798" width="8.7109375" customWidth="1"/>
    <col min="12799" max="12799" width="10.5703125" customWidth="1"/>
    <col min="12800" max="12801" width="8.7109375" customWidth="1"/>
    <col min="12802" max="12802" width="9.7109375" customWidth="1"/>
    <col min="12803" max="12804" width="8.7109375" customWidth="1"/>
    <col min="12805" max="12805" width="10.28515625" customWidth="1"/>
    <col min="12806" max="12807" width="8.7109375" customWidth="1"/>
    <col min="12808" max="12808" width="10.7109375" customWidth="1"/>
    <col min="12809" max="12810" width="8.7109375" customWidth="1"/>
    <col min="12811" max="12811" width="10.7109375" customWidth="1"/>
    <col min="12812" max="12813" width="8.7109375" customWidth="1"/>
    <col min="12814" max="12814" width="10" customWidth="1"/>
    <col min="12815" max="12816" width="8.7109375" customWidth="1"/>
    <col min="12817" max="12817" width="9.42578125" customWidth="1"/>
    <col min="12818" max="12819" width="8.7109375" customWidth="1"/>
    <col min="12820" max="12820" width="10" customWidth="1"/>
    <col min="12821" max="12822" width="8.7109375" customWidth="1"/>
    <col min="12823" max="12823" width="10.42578125" customWidth="1"/>
    <col min="12824" max="12825" width="8.7109375" customWidth="1"/>
    <col min="12826" max="12826" width="9.5703125" customWidth="1"/>
    <col min="12829" max="12829" width="11.42578125" customWidth="1"/>
    <col min="12832" max="12832" width="11.5703125" customWidth="1"/>
    <col min="12835" max="12835" width="11.28515625" customWidth="1"/>
    <col min="12838" max="12838" width="11.85546875" customWidth="1"/>
    <col min="12841" max="12841" width="11.140625" customWidth="1"/>
    <col min="13049" max="13049" width="37.85546875" customWidth="1"/>
    <col min="13050" max="13050" width="10.28515625" customWidth="1"/>
    <col min="13051" max="13051" width="8.7109375" customWidth="1"/>
    <col min="13052" max="13052" width="10.7109375" customWidth="1"/>
    <col min="13053" max="13054" width="8.7109375" customWidth="1"/>
    <col min="13055" max="13055" width="10.5703125" customWidth="1"/>
    <col min="13056" max="13057" width="8.7109375" customWidth="1"/>
    <col min="13058" max="13058" width="9.7109375" customWidth="1"/>
    <col min="13059" max="13060" width="8.7109375" customWidth="1"/>
    <col min="13061" max="13061" width="10.28515625" customWidth="1"/>
    <col min="13062" max="13063" width="8.7109375" customWidth="1"/>
    <col min="13064" max="13064" width="10.7109375" customWidth="1"/>
    <col min="13065" max="13066" width="8.7109375" customWidth="1"/>
    <col min="13067" max="13067" width="10.7109375" customWidth="1"/>
    <col min="13068" max="13069" width="8.7109375" customWidth="1"/>
    <col min="13070" max="13070" width="10" customWidth="1"/>
    <col min="13071" max="13072" width="8.7109375" customWidth="1"/>
    <col min="13073" max="13073" width="9.42578125" customWidth="1"/>
    <col min="13074" max="13075" width="8.7109375" customWidth="1"/>
    <col min="13076" max="13076" width="10" customWidth="1"/>
    <col min="13077" max="13078" width="8.7109375" customWidth="1"/>
    <col min="13079" max="13079" width="10.42578125" customWidth="1"/>
    <col min="13080" max="13081" width="8.7109375" customWidth="1"/>
    <col min="13082" max="13082" width="9.5703125" customWidth="1"/>
    <col min="13085" max="13085" width="11.42578125" customWidth="1"/>
    <col min="13088" max="13088" width="11.5703125" customWidth="1"/>
    <col min="13091" max="13091" width="11.28515625" customWidth="1"/>
    <col min="13094" max="13094" width="11.85546875" customWidth="1"/>
    <col min="13097" max="13097" width="11.140625" customWidth="1"/>
    <col min="13305" max="13305" width="37.85546875" customWidth="1"/>
    <col min="13306" max="13306" width="10.28515625" customWidth="1"/>
    <col min="13307" max="13307" width="8.7109375" customWidth="1"/>
    <col min="13308" max="13308" width="10.7109375" customWidth="1"/>
    <col min="13309" max="13310" width="8.7109375" customWidth="1"/>
    <col min="13311" max="13311" width="10.5703125" customWidth="1"/>
    <col min="13312" max="13313" width="8.7109375" customWidth="1"/>
    <col min="13314" max="13314" width="9.7109375" customWidth="1"/>
    <col min="13315" max="13316" width="8.7109375" customWidth="1"/>
    <col min="13317" max="13317" width="10.28515625" customWidth="1"/>
    <col min="13318" max="13319" width="8.7109375" customWidth="1"/>
    <col min="13320" max="13320" width="10.7109375" customWidth="1"/>
    <col min="13321" max="13322" width="8.7109375" customWidth="1"/>
    <col min="13323" max="13323" width="10.7109375" customWidth="1"/>
    <col min="13324" max="13325" width="8.7109375" customWidth="1"/>
    <col min="13326" max="13326" width="10" customWidth="1"/>
    <col min="13327" max="13328" width="8.7109375" customWidth="1"/>
    <col min="13329" max="13329" width="9.42578125" customWidth="1"/>
    <col min="13330" max="13331" width="8.7109375" customWidth="1"/>
    <col min="13332" max="13332" width="10" customWidth="1"/>
    <col min="13333" max="13334" width="8.7109375" customWidth="1"/>
    <col min="13335" max="13335" width="10.42578125" customWidth="1"/>
    <col min="13336" max="13337" width="8.7109375" customWidth="1"/>
    <col min="13338" max="13338" width="9.5703125" customWidth="1"/>
    <col min="13341" max="13341" width="11.42578125" customWidth="1"/>
    <col min="13344" max="13344" width="11.5703125" customWidth="1"/>
    <col min="13347" max="13347" width="11.28515625" customWidth="1"/>
    <col min="13350" max="13350" width="11.85546875" customWidth="1"/>
    <col min="13353" max="13353" width="11.140625" customWidth="1"/>
    <col min="13561" max="13561" width="37.85546875" customWidth="1"/>
    <col min="13562" max="13562" width="10.28515625" customWidth="1"/>
    <col min="13563" max="13563" width="8.7109375" customWidth="1"/>
    <col min="13564" max="13564" width="10.7109375" customWidth="1"/>
    <col min="13565" max="13566" width="8.7109375" customWidth="1"/>
    <col min="13567" max="13567" width="10.5703125" customWidth="1"/>
    <col min="13568" max="13569" width="8.7109375" customWidth="1"/>
    <col min="13570" max="13570" width="9.7109375" customWidth="1"/>
    <col min="13571" max="13572" width="8.7109375" customWidth="1"/>
    <col min="13573" max="13573" width="10.28515625" customWidth="1"/>
    <col min="13574" max="13575" width="8.7109375" customWidth="1"/>
    <col min="13576" max="13576" width="10.7109375" customWidth="1"/>
    <col min="13577" max="13578" width="8.7109375" customWidth="1"/>
    <col min="13579" max="13579" width="10.7109375" customWidth="1"/>
    <col min="13580" max="13581" width="8.7109375" customWidth="1"/>
    <col min="13582" max="13582" width="10" customWidth="1"/>
    <col min="13583" max="13584" width="8.7109375" customWidth="1"/>
    <col min="13585" max="13585" width="9.42578125" customWidth="1"/>
    <col min="13586" max="13587" width="8.7109375" customWidth="1"/>
    <col min="13588" max="13588" width="10" customWidth="1"/>
    <col min="13589" max="13590" width="8.7109375" customWidth="1"/>
    <col min="13591" max="13591" width="10.42578125" customWidth="1"/>
    <col min="13592" max="13593" width="8.7109375" customWidth="1"/>
    <col min="13594" max="13594" width="9.5703125" customWidth="1"/>
    <col min="13597" max="13597" width="11.42578125" customWidth="1"/>
    <col min="13600" max="13600" width="11.5703125" customWidth="1"/>
    <col min="13603" max="13603" width="11.28515625" customWidth="1"/>
    <col min="13606" max="13606" width="11.85546875" customWidth="1"/>
    <col min="13609" max="13609" width="11.140625" customWidth="1"/>
    <col min="13817" max="13817" width="37.85546875" customWidth="1"/>
    <col min="13818" max="13818" width="10.28515625" customWidth="1"/>
    <col min="13819" max="13819" width="8.7109375" customWidth="1"/>
    <col min="13820" max="13820" width="10.7109375" customWidth="1"/>
    <col min="13821" max="13822" width="8.7109375" customWidth="1"/>
    <col min="13823" max="13823" width="10.5703125" customWidth="1"/>
    <col min="13824" max="13825" width="8.7109375" customWidth="1"/>
    <col min="13826" max="13826" width="9.7109375" customWidth="1"/>
    <col min="13827" max="13828" width="8.7109375" customWidth="1"/>
    <col min="13829" max="13829" width="10.28515625" customWidth="1"/>
    <col min="13830" max="13831" width="8.7109375" customWidth="1"/>
    <col min="13832" max="13832" width="10.7109375" customWidth="1"/>
    <col min="13833" max="13834" width="8.7109375" customWidth="1"/>
    <col min="13835" max="13835" width="10.7109375" customWidth="1"/>
    <col min="13836" max="13837" width="8.7109375" customWidth="1"/>
    <col min="13838" max="13838" width="10" customWidth="1"/>
    <col min="13839" max="13840" width="8.7109375" customWidth="1"/>
    <col min="13841" max="13841" width="9.42578125" customWidth="1"/>
    <col min="13842" max="13843" width="8.7109375" customWidth="1"/>
    <col min="13844" max="13844" width="10" customWidth="1"/>
    <col min="13845" max="13846" width="8.7109375" customWidth="1"/>
    <col min="13847" max="13847" width="10.42578125" customWidth="1"/>
    <col min="13848" max="13849" width="8.7109375" customWidth="1"/>
    <col min="13850" max="13850" width="9.5703125" customWidth="1"/>
    <col min="13853" max="13853" width="11.42578125" customWidth="1"/>
    <col min="13856" max="13856" width="11.5703125" customWidth="1"/>
    <col min="13859" max="13859" width="11.28515625" customWidth="1"/>
    <col min="13862" max="13862" width="11.85546875" customWidth="1"/>
    <col min="13865" max="13865" width="11.140625" customWidth="1"/>
    <col min="14073" max="14073" width="37.85546875" customWidth="1"/>
    <col min="14074" max="14074" width="10.28515625" customWidth="1"/>
    <col min="14075" max="14075" width="8.7109375" customWidth="1"/>
    <col min="14076" max="14076" width="10.7109375" customWidth="1"/>
    <col min="14077" max="14078" width="8.7109375" customWidth="1"/>
    <col min="14079" max="14079" width="10.5703125" customWidth="1"/>
    <col min="14080" max="14081" width="8.7109375" customWidth="1"/>
    <col min="14082" max="14082" width="9.7109375" customWidth="1"/>
    <col min="14083" max="14084" width="8.7109375" customWidth="1"/>
    <col min="14085" max="14085" width="10.28515625" customWidth="1"/>
    <col min="14086" max="14087" width="8.7109375" customWidth="1"/>
    <col min="14088" max="14088" width="10.7109375" customWidth="1"/>
    <col min="14089" max="14090" width="8.7109375" customWidth="1"/>
    <col min="14091" max="14091" width="10.7109375" customWidth="1"/>
    <col min="14092" max="14093" width="8.7109375" customWidth="1"/>
    <col min="14094" max="14094" width="10" customWidth="1"/>
    <col min="14095" max="14096" width="8.7109375" customWidth="1"/>
    <col min="14097" max="14097" width="9.42578125" customWidth="1"/>
    <col min="14098" max="14099" width="8.7109375" customWidth="1"/>
    <col min="14100" max="14100" width="10" customWidth="1"/>
    <col min="14101" max="14102" width="8.7109375" customWidth="1"/>
    <col min="14103" max="14103" width="10.42578125" customWidth="1"/>
    <col min="14104" max="14105" width="8.7109375" customWidth="1"/>
    <col min="14106" max="14106" width="9.5703125" customWidth="1"/>
    <col min="14109" max="14109" width="11.42578125" customWidth="1"/>
    <col min="14112" max="14112" width="11.5703125" customWidth="1"/>
    <col min="14115" max="14115" width="11.28515625" customWidth="1"/>
    <col min="14118" max="14118" width="11.85546875" customWidth="1"/>
    <col min="14121" max="14121" width="11.140625" customWidth="1"/>
    <col min="14329" max="14329" width="37.85546875" customWidth="1"/>
    <col min="14330" max="14330" width="10.28515625" customWidth="1"/>
    <col min="14331" max="14331" width="8.7109375" customWidth="1"/>
    <col min="14332" max="14332" width="10.7109375" customWidth="1"/>
    <col min="14333" max="14334" width="8.7109375" customWidth="1"/>
    <col min="14335" max="14335" width="10.5703125" customWidth="1"/>
    <col min="14336" max="14337" width="8.7109375" customWidth="1"/>
    <col min="14338" max="14338" width="9.7109375" customWidth="1"/>
    <col min="14339" max="14340" width="8.7109375" customWidth="1"/>
    <col min="14341" max="14341" width="10.28515625" customWidth="1"/>
    <col min="14342" max="14343" width="8.7109375" customWidth="1"/>
    <col min="14344" max="14344" width="10.7109375" customWidth="1"/>
    <col min="14345" max="14346" width="8.7109375" customWidth="1"/>
    <col min="14347" max="14347" width="10.7109375" customWidth="1"/>
    <col min="14348" max="14349" width="8.7109375" customWidth="1"/>
    <col min="14350" max="14350" width="10" customWidth="1"/>
    <col min="14351" max="14352" width="8.7109375" customWidth="1"/>
    <col min="14353" max="14353" width="9.42578125" customWidth="1"/>
    <col min="14354" max="14355" width="8.7109375" customWidth="1"/>
    <col min="14356" max="14356" width="10" customWidth="1"/>
    <col min="14357" max="14358" width="8.7109375" customWidth="1"/>
    <col min="14359" max="14359" width="10.42578125" customWidth="1"/>
    <col min="14360" max="14361" width="8.7109375" customWidth="1"/>
    <col min="14362" max="14362" width="9.5703125" customWidth="1"/>
    <col min="14365" max="14365" width="11.42578125" customWidth="1"/>
    <col min="14368" max="14368" width="11.5703125" customWidth="1"/>
    <col min="14371" max="14371" width="11.28515625" customWidth="1"/>
    <col min="14374" max="14374" width="11.85546875" customWidth="1"/>
    <col min="14377" max="14377" width="11.140625" customWidth="1"/>
    <col min="14585" max="14585" width="37.85546875" customWidth="1"/>
    <col min="14586" max="14586" width="10.28515625" customWidth="1"/>
    <col min="14587" max="14587" width="8.7109375" customWidth="1"/>
    <col min="14588" max="14588" width="10.7109375" customWidth="1"/>
    <col min="14589" max="14590" width="8.7109375" customWidth="1"/>
    <col min="14591" max="14591" width="10.5703125" customWidth="1"/>
    <col min="14592" max="14593" width="8.7109375" customWidth="1"/>
    <col min="14594" max="14594" width="9.7109375" customWidth="1"/>
    <col min="14595" max="14596" width="8.7109375" customWidth="1"/>
    <col min="14597" max="14597" width="10.28515625" customWidth="1"/>
    <col min="14598" max="14599" width="8.7109375" customWidth="1"/>
    <col min="14600" max="14600" width="10.7109375" customWidth="1"/>
    <col min="14601" max="14602" width="8.7109375" customWidth="1"/>
    <col min="14603" max="14603" width="10.7109375" customWidth="1"/>
    <col min="14604" max="14605" width="8.7109375" customWidth="1"/>
    <col min="14606" max="14606" width="10" customWidth="1"/>
    <col min="14607" max="14608" width="8.7109375" customWidth="1"/>
    <col min="14609" max="14609" width="9.42578125" customWidth="1"/>
    <col min="14610" max="14611" width="8.7109375" customWidth="1"/>
    <col min="14612" max="14612" width="10" customWidth="1"/>
    <col min="14613" max="14614" width="8.7109375" customWidth="1"/>
    <col min="14615" max="14615" width="10.42578125" customWidth="1"/>
    <col min="14616" max="14617" width="8.7109375" customWidth="1"/>
    <col min="14618" max="14618" width="9.5703125" customWidth="1"/>
    <col min="14621" max="14621" width="11.42578125" customWidth="1"/>
    <col min="14624" max="14624" width="11.5703125" customWidth="1"/>
    <col min="14627" max="14627" width="11.28515625" customWidth="1"/>
    <col min="14630" max="14630" width="11.85546875" customWidth="1"/>
    <col min="14633" max="14633" width="11.140625" customWidth="1"/>
    <col min="14841" max="14841" width="37.85546875" customWidth="1"/>
    <col min="14842" max="14842" width="10.28515625" customWidth="1"/>
    <col min="14843" max="14843" width="8.7109375" customWidth="1"/>
    <col min="14844" max="14844" width="10.7109375" customWidth="1"/>
    <col min="14845" max="14846" width="8.7109375" customWidth="1"/>
    <col min="14847" max="14847" width="10.5703125" customWidth="1"/>
    <col min="14848" max="14849" width="8.7109375" customWidth="1"/>
    <col min="14850" max="14850" width="9.7109375" customWidth="1"/>
    <col min="14851" max="14852" width="8.7109375" customWidth="1"/>
    <col min="14853" max="14853" width="10.28515625" customWidth="1"/>
    <col min="14854" max="14855" width="8.7109375" customWidth="1"/>
    <col min="14856" max="14856" width="10.7109375" customWidth="1"/>
    <col min="14857" max="14858" width="8.7109375" customWidth="1"/>
    <col min="14859" max="14859" width="10.7109375" customWidth="1"/>
    <col min="14860" max="14861" width="8.7109375" customWidth="1"/>
    <col min="14862" max="14862" width="10" customWidth="1"/>
    <col min="14863" max="14864" width="8.7109375" customWidth="1"/>
    <col min="14865" max="14865" width="9.42578125" customWidth="1"/>
    <col min="14866" max="14867" width="8.7109375" customWidth="1"/>
    <col min="14868" max="14868" width="10" customWidth="1"/>
    <col min="14869" max="14870" width="8.7109375" customWidth="1"/>
    <col min="14871" max="14871" width="10.42578125" customWidth="1"/>
    <col min="14872" max="14873" width="8.7109375" customWidth="1"/>
    <col min="14874" max="14874" width="9.5703125" customWidth="1"/>
    <col min="14877" max="14877" width="11.42578125" customWidth="1"/>
    <col min="14880" max="14880" width="11.5703125" customWidth="1"/>
    <col min="14883" max="14883" width="11.28515625" customWidth="1"/>
    <col min="14886" max="14886" width="11.85546875" customWidth="1"/>
    <col min="14889" max="14889" width="11.140625" customWidth="1"/>
    <col min="15097" max="15097" width="37.85546875" customWidth="1"/>
    <col min="15098" max="15098" width="10.28515625" customWidth="1"/>
    <col min="15099" max="15099" width="8.7109375" customWidth="1"/>
    <col min="15100" max="15100" width="10.7109375" customWidth="1"/>
    <col min="15101" max="15102" width="8.7109375" customWidth="1"/>
    <col min="15103" max="15103" width="10.5703125" customWidth="1"/>
    <col min="15104" max="15105" width="8.7109375" customWidth="1"/>
    <col min="15106" max="15106" width="9.7109375" customWidth="1"/>
    <col min="15107" max="15108" width="8.7109375" customWidth="1"/>
    <col min="15109" max="15109" width="10.28515625" customWidth="1"/>
    <col min="15110" max="15111" width="8.7109375" customWidth="1"/>
    <col min="15112" max="15112" width="10.7109375" customWidth="1"/>
    <col min="15113" max="15114" width="8.7109375" customWidth="1"/>
    <col min="15115" max="15115" width="10.7109375" customWidth="1"/>
    <col min="15116" max="15117" width="8.7109375" customWidth="1"/>
    <col min="15118" max="15118" width="10" customWidth="1"/>
    <col min="15119" max="15120" width="8.7109375" customWidth="1"/>
    <col min="15121" max="15121" width="9.42578125" customWidth="1"/>
    <col min="15122" max="15123" width="8.7109375" customWidth="1"/>
    <col min="15124" max="15124" width="10" customWidth="1"/>
    <col min="15125" max="15126" width="8.7109375" customWidth="1"/>
    <col min="15127" max="15127" width="10.42578125" customWidth="1"/>
    <col min="15128" max="15129" width="8.7109375" customWidth="1"/>
    <col min="15130" max="15130" width="9.5703125" customWidth="1"/>
    <col min="15133" max="15133" width="11.42578125" customWidth="1"/>
    <col min="15136" max="15136" width="11.5703125" customWidth="1"/>
    <col min="15139" max="15139" width="11.28515625" customWidth="1"/>
    <col min="15142" max="15142" width="11.85546875" customWidth="1"/>
    <col min="15145" max="15145" width="11.140625" customWidth="1"/>
    <col min="15353" max="15353" width="37.85546875" customWidth="1"/>
    <col min="15354" max="15354" width="10.28515625" customWidth="1"/>
    <col min="15355" max="15355" width="8.7109375" customWidth="1"/>
    <col min="15356" max="15356" width="10.7109375" customWidth="1"/>
    <col min="15357" max="15358" width="8.7109375" customWidth="1"/>
    <col min="15359" max="15359" width="10.5703125" customWidth="1"/>
    <col min="15360" max="15361" width="8.7109375" customWidth="1"/>
    <col min="15362" max="15362" width="9.7109375" customWidth="1"/>
    <col min="15363" max="15364" width="8.7109375" customWidth="1"/>
    <col min="15365" max="15365" width="10.28515625" customWidth="1"/>
    <col min="15366" max="15367" width="8.7109375" customWidth="1"/>
    <col min="15368" max="15368" width="10.7109375" customWidth="1"/>
    <col min="15369" max="15370" width="8.7109375" customWidth="1"/>
    <col min="15371" max="15371" width="10.7109375" customWidth="1"/>
    <col min="15372" max="15373" width="8.7109375" customWidth="1"/>
    <col min="15374" max="15374" width="10" customWidth="1"/>
    <col min="15375" max="15376" width="8.7109375" customWidth="1"/>
    <col min="15377" max="15377" width="9.42578125" customWidth="1"/>
    <col min="15378" max="15379" width="8.7109375" customWidth="1"/>
    <col min="15380" max="15380" width="10" customWidth="1"/>
    <col min="15381" max="15382" width="8.7109375" customWidth="1"/>
    <col min="15383" max="15383" width="10.42578125" customWidth="1"/>
    <col min="15384" max="15385" width="8.7109375" customWidth="1"/>
    <col min="15386" max="15386" width="9.5703125" customWidth="1"/>
    <col min="15389" max="15389" width="11.42578125" customWidth="1"/>
    <col min="15392" max="15392" width="11.5703125" customWidth="1"/>
    <col min="15395" max="15395" width="11.28515625" customWidth="1"/>
    <col min="15398" max="15398" width="11.85546875" customWidth="1"/>
    <col min="15401" max="15401" width="11.140625" customWidth="1"/>
    <col min="15609" max="15609" width="37.85546875" customWidth="1"/>
    <col min="15610" max="15610" width="10.28515625" customWidth="1"/>
    <col min="15611" max="15611" width="8.7109375" customWidth="1"/>
    <col min="15612" max="15612" width="10.7109375" customWidth="1"/>
    <col min="15613" max="15614" width="8.7109375" customWidth="1"/>
    <col min="15615" max="15615" width="10.5703125" customWidth="1"/>
    <col min="15616" max="15617" width="8.7109375" customWidth="1"/>
    <col min="15618" max="15618" width="9.7109375" customWidth="1"/>
    <col min="15619" max="15620" width="8.7109375" customWidth="1"/>
    <col min="15621" max="15621" width="10.28515625" customWidth="1"/>
    <col min="15622" max="15623" width="8.7109375" customWidth="1"/>
    <col min="15624" max="15624" width="10.7109375" customWidth="1"/>
    <col min="15625" max="15626" width="8.7109375" customWidth="1"/>
    <col min="15627" max="15627" width="10.7109375" customWidth="1"/>
    <col min="15628" max="15629" width="8.7109375" customWidth="1"/>
    <col min="15630" max="15630" width="10" customWidth="1"/>
    <col min="15631" max="15632" width="8.7109375" customWidth="1"/>
    <col min="15633" max="15633" width="9.42578125" customWidth="1"/>
    <col min="15634" max="15635" width="8.7109375" customWidth="1"/>
    <col min="15636" max="15636" width="10" customWidth="1"/>
    <col min="15637" max="15638" width="8.7109375" customWidth="1"/>
    <col min="15639" max="15639" width="10.42578125" customWidth="1"/>
    <col min="15640" max="15641" width="8.7109375" customWidth="1"/>
    <col min="15642" max="15642" width="9.5703125" customWidth="1"/>
    <col min="15645" max="15645" width="11.42578125" customWidth="1"/>
    <col min="15648" max="15648" width="11.5703125" customWidth="1"/>
    <col min="15651" max="15651" width="11.28515625" customWidth="1"/>
    <col min="15654" max="15654" width="11.85546875" customWidth="1"/>
    <col min="15657" max="15657" width="11.140625" customWidth="1"/>
    <col min="15865" max="15865" width="37.85546875" customWidth="1"/>
    <col min="15866" max="15866" width="10.28515625" customWidth="1"/>
    <col min="15867" max="15867" width="8.7109375" customWidth="1"/>
    <col min="15868" max="15868" width="10.7109375" customWidth="1"/>
    <col min="15869" max="15870" width="8.7109375" customWidth="1"/>
    <col min="15871" max="15871" width="10.5703125" customWidth="1"/>
    <col min="15872" max="15873" width="8.7109375" customWidth="1"/>
    <col min="15874" max="15874" width="9.7109375" customWidth="1"/>
    <col min="15875" max="15876" width="8.7109375" customWidth="1"/>
    <col min="15877" max="15877" width="10.28515625" customWidth="1"/>
    <col min="15878" max="15879" width="8.7109375" customWidth="1"/>
    <col min="15880" max="15880" width="10.7109375" customWidth="1"/>
    <col min="15881" max="15882" width="8.7109375" customWidth="1"/>
    <col min="15883" max="15883" width="10.7109375" customWidth="1"/>
    <col min="15884" max="15885" width="8.7109375" customWidth="1"/>
    <col min="15886" max="15886" width="10" customWidth="1"/>
    <col min="15887" max="15888" width="8.7109375" customWidth="1"/>
    <col min="15889" max="15889" width="9.42578125" customWidth="1"/>
    <col min="15890" max="15891" width="8.7109375" customWidth="1"/>
    <col min="15892" max="15892" width="10" customWidth="1"/>
    <col min="15893" max="15894" width="8.7109375" customWidth="1"/>
    <col min="15895" max="15895" width="10.42578125" customWidth="1"/>
    <col min="15896" max="15897" width="8.7109375" customWidth="1"/>
    <col min="15898" max="15898" width="9.5703125" customWidth="1"/>
    <col min="15901" max="15901" width="11.42578125" customWidth="1"/>
    <col min="15904" max="15904" width="11.5703125" customWidth="1"/>
    <col min="15907" max="15907" width="11.28515625" customWidth="1"/>
    <col min="15910" max="15910" width="11.85546875" customWidth="1"/>
    <col min="15913" max="15913" width="11.140625" customWidth="1"/>
    <col min="16121" max="16121" width="37.85546875" customWidth="1"/>
    <col min="16122" max="16122" width="10.28515625" customWidth="1"/>
    <col min="16123" max="16123" width="8.7109375" customWidth="1"/>
    <col min="16124" max="16124" width="10.7109375" customWidth="1"/>
    <col min="16125" max="16126" width="8.7109375" customWidth="1"/>
    <col min="16127" max="16127" width="10.5703125" customWidth="1"/>
    <col min="16128" max="16129" width="8.7109375" customWidth="1"/>
    <col min="16130" max="16130" width="9.7109375" customWidth="1"/>
    <col min="16131" max="16132" width="8.7109375" customWidth="1"/>
    <col min="16133" max="16133" width="10.28515625" customWidth="1"/>
    <col min="16134" max="16135" width="8.7109375" customWidth="1"/>
    <col min="16136" max="16136" width="10.7109375" customWidth="1"/>
    <col min="16137" max="16138" width="8.7109375" customWidth="1"/>
    <col min="16139" max="16139" width="10.7109375" customWidth="1"/>
    <col min="16140" max="16141" width="8.7109375" customWidth="1"/>
    <col min="16142" max="16142" width="10" customWidth="1"/>
    <col min="16143" max="16144" width="8.7109375" customWidth="1"/>
    <col min="16145" max="16145" width="9.42578125" customWidth="1"/>
    <col min="16146" max="16147" width="8.7109375" customWidth="1"/>
    <col min="16148" max="16148" width="10" customWidth="1"/>
    <col min="16149" max="16150" width="8.7109375" customWidth="1"/>
    <col min="16151" max="16151" width="10.42578125" customWidth="1"/>
    <col min="16152" max="16153" width="8.7109375" customWidth="1"/>
    <col min="16154" max="16154" width="9.5703125" customWidth="1"/>
    <col min="16157" max="16157" width="11.42578125" customWidth="1"/>
    <col min="16160" max="16160" width="11.5703125" customWidth="1"/>
    <col min="16163" max="16163" width="11.28515625" customWidth="1"/>
    <col min="16166" max="16166" width="11.85546875" customWidth="1"/>
    <col min="16169" max="16169" width="11.140625" customWidth="1"/>
  </cols>
  <sheetData>
    <row r="1" spans="1:47" x14ac:dyDescent="0.25">
      <c r="A1" t="s">
        <v>96</v>
      </c>
      <c r="B1" s="308" t="s">
        <v>132</v>
      </c>
      <c r="C1" s="309"/>
      <c r="D1" s="309"/>
      <c r="E1" s="309"/>
      <c r="F1" s="309"/>
    </row>
    <row r="2" spans="1:47" ht="15.75" thickBot="1" x14ac:dyDescent="0.3">
      <c r="A2" s="3" t="s">
        <v>90</v>
      </c>
      <c r="B2" s="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7" ht="15" customHeight="1" x14ac:dyDescent="0.25">
      <c r="A3" s="153" t="s">
        <v>16</v>
      </c>
      <c r="B3" s="153"/>
      <c r="C3" s="297" t="s">
        <v>17</v>
      </c>
      <c r="D3" s="298"/>
      <c r="E3" s="299"/>
      <c r="F3" s="297" t="s">
        <v>18</v>
      </c>
      <c r="G3" s="298"/>
      <c r="H3" s="299"/>
      <c r="I3" s="297" t="s">
        <v>19</v>
      </c>
      <c r="J3" s="298"/>
      <c r="K3" s="299"/>
      <c r="L3" s="297" t="s">
        <v>20</v>
      </c>
      <c r="M3" s="298"/>
      <c r="N3" s="299"/>
      <c r="O3" s="297" t="s">
        <v>21</v>
      </c>
      <c r="P3" s="298"/>
      <c r="Q3" s="299"/>
      <c r="R3" s="297" t="s">
        <v>22</v>
      </c>
      <c r="S3" s="298"/>
      <c r="T3" s="299"/>
      <c r="U3" s="297" t="s">
        <v>23</v>
      </c>
      <c r="V3" s="298"/>
      <c r="W3" s="299"/>
      <c r="X3" s="297" t="s">
        <v>24</v>
      </c>
      <c r="Y3" s="298"/>
      <c r="Z3" s="299"/>
      <c r="AA3" s="297" t="s">
        <v>25</v>
      </c>
      <c r="AB3" s="298"/>
      <c r="AC3" s="299"/>
      <c r="AD3" s="297" t="s">
        <v>26</v>
      </c>
      <c r="AE3" s="298"/>
      <c r="AF3" s="299"/>
      <c r="AG3" s="297" t="s">
        <v>27</v>
      </c>
      <c r="AH3" s="298"/>
      <c r="AI3" s="299"/>
      <c r="AJ3" s="297" t="s">
        <v>28</v>
      </c>
      <c r="AK3" s="298"/>
      <c r="AL3" s="299"/>
      <c r="AM3" s="294" t="s">
        <v>29</v>
      </c>
      <c r="AN3" s="295"/>
      <c r="AO3" s="296"/>
      <c r="AP3" s="294" t="s">
        <v>149</v>
      </c>
      <c r="AQ3" s="295"/>
      <c r="AR3" s="296"/>
      <c r="AS3" s="294" t="s">
        <v>150</v>
      </c>
      <c r="AT3" s="295"/>
      <c r="AU3" s="296"/>
    </row>
    <row r="4" spans="1:47" ht="39" x14ac:dyDescent="0.25">
      <c r="A4" s="154" t="s">
        <v>30</v>
      </c>
      <c r="B4" s="154"/>
      <c r="C4" s="155" t="s">
        <v>31</v>
      </c>
      <c r="D4" s="49" t="s">
        <v>32</v>
      </c>
      <c r="E4" s="156" t="s">
        <v>182</v>
      </c>
      <c r="F4" s="155" t="s">
        <v>31</v>
      </c>
      <c r="G4" s="49" t="s">
        <v>32</v>
      </c>
      <c r="H4" s="156" t="s">
        <v>182</v>
      </c>
      <c r="I4" s="155" t="s">
        <v>31</v>
      </c>
      <c r="J4" s="49" t="s">
        <v>32</v>
      </c>
      <c r="K4" s="156" t="s">
        <v>182</v>
      </c>
      <c r="L4" s="155" t="s">
        <v>31</v>
      </c>
      <c r="M4" s="49" t="s">
        <v>32</v>
      </c>
      <c r="N4" s="156" t="s">
        <v>182</v>
      </c>
      <c r="O4" s="155" t="s">
        <v>31</v>
      </c>
      <c r="P4" s="49" t="s">
        <v>32</v>
      </c>
      <c r="Q4" s="156" t="s">
        <v>182</v>
      </c>
      <c r="R4" s="155" t="s">
        <v>31</v>
      </c>
      <c r="S4" s="49" t="s">
        <v>32</v>
      </c>
      <c r="T4" s="156" t="s">
        <v>182</v>
      </c>
      <c r="U4" s="155" t="s">
        <v>31</v>
      </c>
      <c r="V4" s="49" t="s">
        <v>32</v>
      </c>
      <c r="W4" s="156" t="s">
        <v>182</v>
      </c>
      <c r="X4" s="155" t="s">
        <v>31</v>
      </c>
      <c r="Y4" s="49" t="s">
        <v>32</v>
      </c>
      <c r="Z4" s="156" t="s">
        <v>182</v>
      </c>
      <c r="AA4" s="155" t="s">
        <v>31</v>
      </c>
      <c r="AB4" s="49" t="s">
        <v>32</v>
      </c>
      <c r="AC4" s="156" t="s">
        <v>182</v>
      </c>
      <c r="AD4" s="155" t="s">
        <v>31</v>
      </c>
      <c r="AE4" s="49" t="s">
        <v>32</v>
      </c>
      <c r="AF4" s="156" t="s">
        <v>182</v>
      </c>
      <c r="AG4" s="155" t="s">
        <v>31</v>
      </c>
      <c r="AH4" s="49" t="s">
        <v>32</v>
      </c>
      <c r="AI4" s="156" t="s">
        <v>182</v>
      </c>
      <c r="AJ4" s="155" t="s">
        <v>31</v>
      </c>
      <c r="AK4" s="49" t="s">
        <v>32</v>
      </c>
      <c r="AL4" s="156" t="s">
        <v>182</v>
      </c>
      <c r="AM4" s="157" t="s">
        <v>31</v>
      </c>
      <c r="AN4" s="158" t="s">
        <v>32</v>
      </c>
      <c r="AO4" s="159" t="s">
        <v>182</v>
      </c>
      <c r="AP4" s="157" t="s">
        <v>31</v>
      </c>
      <c r="AQ4" s="158" t="s">
        <v>32</v>
      </c>
      <c r="AR4" s="159" t="s">
        <v>182</v>
      </c>
      <c r="AS4" s="157" t="s">
        <v>31</v>
      </c>
      <c r="AT4" s="158" t="s">
        <v>32</v>
      </c>
      <c r="AU4" s="159" t="s">
        <v>182</v>
      </c>
    </row>
    <row r="5" spans="1:47" x14ac:dyDescent="0.25">
      <c r="A5" s="23" t="str">
        <f>доходы!A6</f>
        <v>группа 1, 10 чел, 4 зан/в мес</v>
      </c>
      <c r="B5" s="23"/>
      <c r="C5" s="24">
        <f>'перемен. на 1 ед.'!E14</f>
        <v>300</v>
      </c>
      <c r="D5" s="25">
        <f>'программа произв.'!C5</f>
        <v>0</v>
      </c>
      <c r="E5" s="26">
        <f t="shared" ref="E5:E16" si="0">C5*D5</f>
        <v>0</v>
      </c>
      <c r="F5" s="24">
        <f>$C5</f>
        <v>300</v>
      </c>
      <c r="G5" s="25">
        <f>'программа произв.'!D5</f>
        <v>0</v>
      </c>
      <c r="H5" s="26">
        <f t="shared" ref="H5:H16" si="1">F5*G5</f>
        <v>0</v>
      </c>
      <c r="I5" s="24">
        <f>$C5</f>
        <v>300</v>
      </c>
      <c r="J5" s="25">
        <f>'программа произв.'!E5</f>
        <v>0</v>
      </c>
      <c r="K5" s="26">
        <f t="shared" ref="K5:K16" si="2">I5*J5</f>
        <v>0</v>
      </c>
      <c r="L5" s="24">
        <f>$C5</f>
        <v>300</v>
      </c>
      <c r="M5" s="25">
        <f>'программа произв.'!F5</f>
        <v>0</v>
      </c>
      <c r="N5" s="26">
        <f t="shared" ref="N5:N16" si="3">L5*M5</f>
        <v>0</v>
      </c>
      <c r="O5" s="24">
        <f>$C5</f>
        <v>300</v>
      </c>
      <c r="P5" s="25">
        <f>'программа произв.'!G5</f>
        <v>0</v>
      </c>
      <c r="Q5" s="26">
        <f t="shared" ref="Q5:Q16" si="4">O5*P5</f>
        <v>0</v>
      </c>
      <c r="R5" s="24">
        <f>$C5</f>
        <v>300</v>
      </c>
      <c r="S5" s="25">
        <f>'программа произв.'!H5</f>
        <v>0</v>
      </c>
      <c r="T5" s="26">
        <f t="shared" ref="T5:T16" si="5">R5*S5</f>
        <v>0</v>
      </c>
      <c r="U5" s="24">
        <f>$C5</f>
        <v>300</v>
      </c>
      <c r="V5" s="25">
        <f>'программа произв.'!I5</f>
        <v>0</v>
      </c>
      <c r="W5" s="26">
        <f t="shared" ref="W5:W16" si="6">U5*V5</f>
        <v>0</v>
      </c>
      <c r="X5" s="24">
        <f>$C5</f>
        <v>300</v>
      </c>
      <c r="Y5" s="25">
        <f>'программа произв.'!J5</f>
        <v>0</v>
      </c>
      <c r="Z5" s="26">
        <f t="shared" ref="Z5:Z16" si="7">X5*Y5</f>
        <v>0</v>
      </c>
      <c r="AA5" s="24">
        <f>$C5</f>
        <v>300</v>
      </c>
      <c r="AB5" s="25">
        <f>'программа произв.'!K5</f>
        <v>0</v>
      </c>
      <c r="AC5" s="26">
        <f t="shared" ref="AC5:AC16" si="8">AA5*AB5</f>
        <v>0</v>
      </c>
      <c r="AD5" s="24">
        <f>$C5</f>
        <v>300</v>
      </c>
      <c r="AE5" s="25">
        <f>'программа произв.'!L5</f>
        <v>0</v>
      </c>
      <c r="AF5" s="26">
        <f t="shared" ref="AF5:AF16" si="9">AD5*AE5</f>
        <v>0</v>
      </c>
      <c r="AG5" s="24">
        <f>$C5</f>
        <v>300</v>
      </c>
      <c r="AH5" s="25">
        <f>'программа произв.'!M5</f>
        <v>0</v>
      </c>
      <c r="AI5" s="26">
        <f t="shared" ref="AI5:AI16" si="10">AG5*AH5</f>
        <v>0</v>
      </c>
      <c r="AJ5" s="24">
        <f>$C5</f>
        <v>300</v>
      </c>
      <c r="AK5" s="25">
        <f>'программа произв.'!N5</f>
        <v>0</v>
      </c>
      <c r="AL5" s="26">
        <f t="shared" ref="AL5:AL16" si="11">AJ5*AK5</f>
        <v>0</v>
      </c>
      <c r="AM5" s="24">
        <f t="shared" ref="AM5:AM16" si="12">$C5</f>
        <v>300</v>
      </c>
      <c r="AN5" s="28">
        <f t="shared" ref="AN5:AN16" si="13">D5+G5+J5+M5+P5+S5+V5+Y5+AB5+AE5+AH5+AK5</f>
        <v>0</v>
      </c>
      <c r="AO5" s="29">
        <f t="shared" ref="AO5:AO16" si="14">AM5*AN5</f>
        <v>0</v>
      </c>
      <c r="AP5" s="24">
        <f>AM5*1.1</f>
        <v>330</v>
      </c>
      <c r="AQ5" s="28">
        <f>'программа произв.'!P5</f>
        <v>0</v>
      </c>
      <c r="AR5" s="29">
        <f t="shared" ref="AR5:AR16" si="15">AP5*AQ5</f>
        <v>0</v>
      </c>
      <c r="AS5" s="24">
        <f>AP5*1.1</f>
        <v>363.00000000000006</v>
      </c>
      <c r="AT5" s="28">
        <f>'программа произв.'!Q5</f>
        <v>0</v>
      </c>
      <c r="AU5" s="29">
        <f t="shared" ref="AU5:AU16" si="16">AS5*AT5</f>
        <v>0</v>
      </c>
    </row>
    <row r="6" spans="1:47" x14ac:dyDescent="0.25">
      <c r="A6" s="23" t="str">
        <f>доходы!A7</f>
        <v>группа 2</v>
      </c>
      <c r="B6" s="23"/>
      <c r="C6" s="24">
        <f>'перемен. на 1 ед.'!E28</f>
        <v>0</v>
      </c>
      <c r="D6" s="25">
        <f>'программа произв.'!C6</f>
        <v>0</v>
      </c>
      <c r="E6" s="26">
        <f t="shared" si="0"/>
        <v>0</v>
      </c>
      <c r="F6" s="24">
        <f t="shared" ref="F6:F16" si="17">$C6</f>
        <v>0</v>
      </c>
      <c r="G6" s="25">
        <f>'программа произв.'!D6</f>
        <v>0</v>
      </c>
      <c r="H6" s="26">
        <f t="shared" si="1"/>
        <v>0</v>
      </c>
      <c r="I6" s="24">
        <f t="shared" ref="I6:I16" si="18">$C6</f>
        <v>0</v>
      </c>
      <c r="J6" s="25">
        <f>'программа произв.'!E6</f>
        <v>0</v>
      </c>
      <c r="K6" s="26">
        <f t="shared" si="2"/>
        <v>0</v>
      </c>
      <c r="L6" s="24">
        <f t="shared" ref="L6:L16" si="19">$C6</f>
        <v>0</v>
      </c>
      <c r="M6" s="25">
        <f>'программа произв.'!F6</f>
        <v>0</v>
      </c>
      <c r="N6" s="26">
        <f t="shared" si="3"/>
        <v>0</v>
      </c>
      <c r="O6" s="24">
        <f t="shared" ref="O6:O16" si="20">$C6</f>
        <v>0</v>
      </c>
      <c r="P6" s="25">
        <f>'программа произв.'!G6</f>
        <v>0</v>
      </c>
      <c r="Q6" s="26">
        <f t="shared" si="4"/>
        <v>0</v>
      </c>
      <c r="R6" s="24">
        <f t="shared" ref="R6:R16" si="21">$C6</f>
        <v>0</v>
      </c>
      <c r="S6" s="25">
        <f>'программа произв.'!H6</f>
        <v>0</v>
      </c>
      <c r="T6" s="26">
        <f t="shared" si="5"/>
        <v>0</v>
      </c>
      <c r="U6" s="24">
        <f t="shared" ref="U6:U16" si="22">$C6</f>
        <v>0</v>
      </c>
      <c r="V6" s="25">
        <f>'программа произв.'!I6</f>
        <v>0</v>
      </c>
      <c r="W6" s="26">
        <f t="shared" si="6"/>
        <v>0</v>
      </c>
      <c r="X6" s="24">
        <f t="shared" ref="X6:X16" si="23">$C6</f>
        <v>0</v>
      </c>
      <c r="Y6" s="25">
        <f>'программа произв.'!J6</f>
        <v>0</v>
      </c>
      <c r="Z6" s="26">
        <f t="shared" si="7"/>
        <v>0</v>
      </c>
      <c r="AA6" s="24">
        <f t="shared" ref="AA6:AA16" si="24">$C6</f>
        <v>0</v>
      </c>
      <c r="AB6" s="25">
        <f>'программа произв.'!K6</f>
        <v>0</v>
      </c>
      <c r="AC6" s="26">
        <f t="shared" si="8"/>
        <v>0</v>
      </c>
      <c r="AD6" s="24">
        <f t="shared" ref="AD6:AD16" si="25">$C6</f>
        <v>0</v>
      </c>
      <c r="AE6" s="25">
        <f>'программа произв.'!L6</f>
        <v>0</v>
      </c>
      <c r="AF6" s="26">
        <f t="shared" si="9"/>
        <v>0</v>
      </c>
      <c r="AG6" s="24">
        <f t="shared" ref="AG6:AG16" si="26">$C6</f>
        <v>0</v>
      </c>
      <c r="AH6" s="25">
        <f>'программа произв.'!M6</f>
        <v>0</v>
      </c>
      <c r="AI6" s="26">
        <f t="shared" si="10"/>
        <v>0</v>
      </c>
      <c r="AJ6" s="24">
        <f t="shared" ref="AJ6:AJ16" si="27">$C6</f>
        <v>0</v>
      </c>
      <c r="AK6" s="25">
        <f>'программа произв.'!N6</f>
        <v>0</v>
      </c>
      <c r="AL6" s="26">
        <f t="shared" si="11"/>
        <v>0</v>
      </c>
      <c r="AM6" s="24">
        <f t="shared" si="12"/>
        <v>0</v>
      </c>
      <c r="AN6" s="28">
        <f t="shared" si="13"/>
        <v>0</v>
      </c>
      <c r="AO6" s="29">
        <f t="shared" si="14"/>
        <v>0</v>
      </c>
      <c r="AP6" s="24">
        <f t="shared" ref="AP6:AP16" si="28">AM6*1.1</f>
        <v>0</v>
      </c>
      <c r="AQ6" s="28">
        <f>'программа произв.'!P6</f>
        <v>0</v>
      </c>
      <c r="AR6" s="29">
        <f t="shared" si="15"/>
        <v>0</v>
      </c>
      <c r="AS6" s="24">
        <f t="shared" ref="AS6:AS16" si="29">AP6*1.1</f>
        <v>0</v>
      </c>
      <c r="AT6" s="28">
        <f>'программа произв.'!Q6</f>
        <v>0</v>
      </c>
      <c r="AU6" s="29">
        <f t="shared" si="16"/>
        <v>0</v>
      </c>
    </row>
    <row r="7" spans="1:47" x14ac:dyDescent="0.25">
      <c r="A7" s="23" t="str">
        <f>доходы!A8</f>
        <v>группа 3</v>
      </c>
      <c r="B7" s="23"/>
      <c r="C7" s="24">
        <f>'перемен. на 1 ед.'!E41</f>
        <v>0</v>
      </c>
      <c r="D7" s="25">
        <f>'программа произв.'!C7</f>
        <v>0</v>
      </c>
      <c r="E7" s="26">
        <f t="shared" si="0"/>
        <v>0</v>
      </c>
      <c r="F7" s="24">
        <f t="shared" si="17"/>
        <v>0</v>
      </c>
      <c r="G7" s="25">
        <f>'программа произв.'!D7</f>
        <v>0</v>
      </c>
      <c r="H7" s="26">
        <f t="shared" si="1"/>
        <v>0</v>
      </c>
      <c r="I7" s="24">
        <f t="shared" si="18"/>
        <v>0</v>
      </c>
      <c r="J7" s="25">
        <f>'программа произв.'!E7</f>
        <v>0</v>
      </c>
      <c r="K7" s="26">
        <f t="shared" si="2"/>
        <v>0</v>
      </c>
      <c r="L7" s="24">
        <f t="shared" si="19"/>
        <v>0</v>
      </c>
      <c r="M7" s="25">
        <f>'программа произв.'!F7</f>
        <v>0</v>
      </c>
      <c r="N7" s="26">
        <f t="shared" si="3"/>
        <v>0</v>
      </c>
      <c r="O7" s="24">
        <f t="shared" si="20"/>
        <v>0</v>
      </c>
      <c r="P7" s="25">
        <f>'программа произв.'!G7</f>
        <v>0</v>
      </c>
      <c r="Q7" s="26">
        <f t="shared" si="4"/>
        <v>0</v>
      </c>
      <c r="R7" s="24">
        <f t="shared" si="21"/>
        <v>0</v>
      </c>
      <c r="S7" s="25">
        <f>'программа произв.'!H7</f>
        <v>0</v>
      </c>
      <c r="T7" s="26">
        <f t="shared" si="5"/>
        <v>0</v>
      </c>
      <c r="U7" s="24">
        <f t="shared" si="22"/>
        <v>0</v>
      </c>
      <c r="V7" s="25">
        <f>'программа произв.'!I7</f>
        <v>0</v>
      </c>
      <c r="W7" s="26">
        <f t="shared" si="6"/>
        <v>0</v>
      </c>
      <c r="X7" s="24">
        <f t="shared" si="23"/>
        <v>0</v>
      </c>
      <c r="Y7" s="25">
        <f>'программа произв.'!J7</f>
        <v>0</v>
      </c>
      <c r="Z7" s="26">
        <f t="shared" si="7"/>
        <v>0</v>
      </c>
      <c r="AA7" s="24">
        <f t="shared" si="24"/>
        <v>0</v>
      </c>
      <c r="AB7" s="25">
        <f>'программа произв.'!K7</f>
        <v>0</v>
      </c>
      <c r="AC7" s="26">
        <f t="shared" si="8"/>
        <v>0</v>
      </c>
      <c r="AD7" s="24">
        <f t="shared" si="25"/>
        <v>0</v>
      </c>
      <c r="AE7" s="25">
        <f>'программа произв.'!L7</f>
        <v>0</v>
      </c>
      <c r="AF7" s="26">
        <f t="shared" si="9"/>
        <v>0</v>
      </c>
      <c r="AG7" s="24">
        <f t="shared" si="26"/>
        <v>0</v>
      </c>
      <c r="AH7" s="25">
        <f>'программа произв.'!M7</f>
        <v>0</v>
      </c>
      <c r="AI7" s="26">
        <f t="shared" si="10"/>
        <v>0</v>
      </c>
      <c r="AJ7" s="24">
        <f t="shared" si="27"/>
        <v>0</v>
      </c>
      <c r="AK7" s="25">
        <f>'программа произв.'!N7</f>
        <v>0</v>
      </c>
      <c r="AL7" s="26">
        <f t="shared" si="11"/>
        <v>0</v>
      </c>
      <c r="AM7" s="24">
        <f t="shared" si="12"/>
        <v>0</v>
      </c>
      <c r="AN7" s="28">
        <f t="shared" si="13"/>
        <v>0</v>
      </c>
      <c r="AO7" s="29">
        <f t="shared" si="14"/>
        <v>0</v>
      </c>
      <c r="AP7" s="24">
        <f t="shared" si="28"/>
        <v>0</v>
      </c>
      <c r="AQ7" s="28">
        <f>'программа произв.'!P7</f>
        <v>0</v>
      </c>
      <c r="AR7" s="29">
        <f t="shared" si="15"/>
        <v>0</v>
      </c>
      <c r="AS7" s="24">
        <f t="shared" si="29"/>
        <v>0</v>
      </c>
      <c r="AT7" s="28">
        <f>'программа произв.'!Q7</f>
        <v>0</v>
      </c>
      <c r="AU7" s="29">
        <f t="shared" si="16"/>
        <v>0</v>
      </c>
    </row>
    <row r="8" spans="1:47" x14ac:dyDescent="0.25">
      <c r="A8" s="23" t="str">
        <f>доходы!A9</f>
        <v>группа 4</v>
      </c>
      <c r="B8" s="23"/>
      <c r="C8" s="24">
        <f>'перемен. на 1 ед.'!E54</f>
        <v>0</v>
      </c>
      <c r="D8" s="25">
        <f>'программа произв.'!C8</f>
        <v>0</v>
      </c>
      <c r="E8" s="26">
        <f t="shared" si="0"/>
        <v>0</v>
      </c>
      <c r="F8" s="24">
        <f t="shared" si="17"/>
        <v>0</v>
      </c>
      <c r="G8" s="25">
        <f>'программа произв.'!D8</f>
        <v>0</v>
      </c>
      <c r="H8" s="26">
        <f t="shared" si="1"/>
        <v>0</v>
      </c>
      <c r="I8" s="24">
        <f t="shared" si="18"/>
        <v>0</v>
      </c>
      <c r="J8" s="25">
        <f>'программа произв.'!E8</f>
        <v>0</v>
      </c>
      <c r="K8" s="26">
        <f t="shared" si="2"/>
        <v>0</v>
      </c>
      <c r="L8" s="24">
        <f t="shared" si="19"/>
        <v>0</v>
      </c>
      <c r="M8" s="25">
        <f>'программа произв.'!F8</f>
        <v>0</v>
      </c>
      <c r="N8" s="26">
        <f t="shared" si="3"/>
        <v>0</v>
      </c>
      <c r="O8" s="24">
        <f t="shared" si="20"/>
        <v>0</v>
      </c>
      <c r="P8" s="25">
        <f>'программа произв.'!G8</f>
        <v>0</v>
      </c>
      <c r="Q8" s="26">
        <f t="shared" si="4"/>
        <v>0</v>
      </c>
      <c r="R8" s="24">
        <f t="shared" si="21"/>
        <v>0</v>
      </c>
      <c r="S8" s="25">
        <f>'программа произв.'!H8</f>
        <v>0</v>
      </c>
      <c r="T8" s="26">
        <f t="shared" si="5"/>
        <v>0</v>
      </c>
      <c r="U8" s="24">
        <f t="shared" si="22"/>
        <v>0</v>
      </c>
      <c r="V8" s="25">
        <f>'программа произв.'!I8</f>
        <v>0</v>
      </c>
      <c r="W8" s="26">
        <f t="shared" si="6"/>
        <v>0</v>
      </c>
      <c r="X8" s="24">
        <f t="shared" si="23"/>
        <v>0</v>
      </c>
      <c r="Y8" s="25">
        <f>'программа произв.'!J8</f>
        <v>0</v>
      </c>
      <c r="Z8" s="26">
        <f t="shared" si="7"/>
        <v>0</v>
      </c>
      <c r="AA8" s="24">
        <f t="shared" si="24"/>
        <v>0</v>
      </c>
      <c r="AB8" s="25">
        <f>'программа произв.'!K8</f>
        <v>0</v>
      </c>
      <c r="AC8" s="26">
        <f t="shared" si="8"/>
        <v>0</v>
      </c>
      <c r="AD8" s="24">
        <f t="shared" si="25"/>
        <v>0</v>
      </c>
      <c r="AE8" s="25">
        <f>'программа произв.'!L8</f>
        <v>0</v>
      </c>
      <c r="AF8" s="26">
        <f t="shared" si="9"/>
        <v>0</v>
      </c>
      <c r="AG8" s="24">
        <f t="shared" si="26"/>
        <v>0</v>
      </c>
      <c r="AH8" s="25">
        <f>'программа произв.'!M8</f>
        <v>0</v>
      </c>
      <c r="AI8" s="26">
        <f t="shared" si="10"/>
        <v>0</v>
      </c>
      <c r="AJ8" s="24">
        <f t="shared" si="27"/>
        <v>0</v>
      </c>
      <c r="AK8" s="25">
        <f>'программа произв.'!N8</f>
        <v>0</v>
      </c>
      <c r="AL8" s="26">
        <f t="shared" si="11"/>
        <v>0</v>
      </c>
      <c r="AM8" s="24">
        <f t="shared" si="12"/>
        <v>0</v>
      </c>
      <c r="AN8" s="28">
        <f t="shared" si="13"/>
        <v>0</v>
      </c>
      <c r="AO8" s="29">
        <f t="shared" si="14"/>
        <v>0</v>
      </c>
      <c r="AP8" s="24">
        <f t="shared" si="28"/>
        <v>0</v>
      </c>
      <c r="AQ8" s="28">
        <f>'программа произв.'!P8</f>
        <v>0</v>
      </c>
      <c r="AR8" s="29">
        <f t="shared" si="15"/>
        <v>0</v>
      </c>
      <c r="AS8" s="24">
        <f t="shared" si="29"/>
        <v>0</v>
      </c>
      <c r="AT8" s="28">
        <f>'программа произв.'!Q8</f>
        <v>0</v>
      </c>
      <c r="AU8" s="29">
        <f t="shared" si="16"/>
        <v>0</v>
      </c>
    </row>
    <row r="9" spans="1:47" x14ac:dyDescent="0.25">
      <c r="A9" s="23" t="str">
        <f>доходы!A10</f>
        <v>группа 5</v>
      </c>
      <c r="B9" s="23"/>
      <c r="C9" s="24">
        <f>'перемен. на 1 ед.'!E67</f>
        <v>0</v>
      </c>
      <c r="D9" s="25">
        <f>'программа произв.'!C9</f>
        <v>0</v>
      </c>
      <c r="E9" s="26">
        <f t="shared" si="0"/>
        <v>0</v>
      </c>
      <c r="F9" s="24">
        <f t="shared" si="17"/>
        <v>0</v>
      </c>
      <c r="G9" s="25">
        <f>'программа произв.'!D9</f>
        <v>0</v>
      </c>
      <c r="H9" s="26">
        <f t="shared" si="1"/>
        <v>0</v>
      </c>
      <c r="I9" s="24">
        <f t="shared" si="18"/>
        <v>0</v>
      </c>
      <c r="J9" s="25">
        <f>'программа произв.'!E9</f>
        <v>0</v>
      </c>
      <c r="K9" s="26">
        <f t="shared" si="2"/>
        <v>0</v>
      </c>
      <c r="L9" s="24">
        <f t="shared" si="19"/>
        <v>0</v>
      </c>
      <c r="M9" s="25">
        <f>'программа произв.'!F9</f>
        <v>0</v>
      </c>
      <c r="N9" s="26">
        <f t="shared" si="3"/>
        <v>0</v>
      </c>
      <c r="O9" s="24">
        <f t="shared" si="20"/>
        <v>0</v>
      </c>
      <c r="P9" s="25">
        <f>'программа произв.'!G9</f>
        <v>0</v>
      </c>
      <c r="Q9" s="26">
        <f t="shared" si="4"/>
        <v>0</v>
      </c>
      <c r="R9" s="24">
        <f t="shared" si="21"/>
        <v>0</v>
      </c>
      <c r="S9" s="25">
        <f>'программа произв.'!H9</f>
        <v>0</v>
      </c>
      <c r="T9" s="26">
        <f t="shared" si="5"/>
        <v>0</v>
      </c>
      <c r="U9" s="24">
        <f t="shared" si="22"/>
        <v>0</v>
      </c>
      <c r="V9" s="25">
        <f>'программа произв.'!I9</f>
        <v>0</v>
      </c>
      <c r="W9" s="26">
        <f t="shared" si="6"/>
        <v>0</v>
      </c>
      <c r="X9" s="24">
        <f t="shared" si="23"/>
        <v>0</v>
      </c>
      <c r="Y9" s="25">
        <f>'программа произв.'!J9</f>
        <v>0</v>
      </c>
      <c r="Z9" s="26">
        <f t="shared" si="7"/>
        <v>0</v>
      </c>
      <c r="AA9" s="24">
        <f t="shared" si="24"/>
        <v>0</v>
      </c>
      <c r="AB9" s="25">
        <f>'программа произв.'!K9</f>
        <v>0</v>
      </c>
      <c r="AC9" s="26">
        <f t="shared" si="8"/>
        <v>0</v>
      </c>
      <c r="AD9" s="24">
        <f t="shared" si="25"/>
        <v>0</v>
      </c>
      <c r="AE9" s="25">
        <f>'программа произв.'!L9</f>
        <v>0</v>
      </c>
      <c r="AF9" s="26">
        <f t="shared" si="9"/>
        <v>0</v>
      </c>
      <c r="AG9" s="24">
        <f t="shared" si="26"/>
        <v>0</v>
      </c>
      <c r="AH9" s="25">
        <f>'программа произв.'!M9</f>
        <v>0</v>
      </c>
      <c r="AI9" s="26">
        <f t="shared" si="10"/>
        <v>0</v>
      </c>
      <c r="AJ9" s="24">
        <f t="shared" si="27"/>
        <v>0</v>
      </c>
      <c r="AK9" s="25">
        <f>'программа произв.'!N9</f>
        <v>0</v>
      </c>
      <c r="AL9" s="26">
        <f t="shared" si="11"/>
        <v>0</v>
      </c>
      <c r="AM9" s="24">
        <f t="shared" si="12"/>
        <v>0</v>
      </c>
      <c r="AN9" s="28">
        <f t="shared" si="13"/>
        <v>0</v>
      </c>
      <c r="AO9" s="29">
        <f t="shared" si="14"/>
        <v>0</v>
      </c>
      <c r="AP9" s="24">
        <f t="shared" si="28"/>
        <v>0</v>
      </c>
      <c r="AQ9" s="28">
        <f>'программа произв.'!P9</f>
        <v>0</v>
      </c>
      <c r="AR9" s="29">
        <f t="shared" si="15"/>
        <v>0</v>
      </c>
      <c r="AS9" s="24">
        <f t="shared" si="29"/>
        <v>0</v>
      </c>
      <c r="AT9" s="28">
        <f>'программа произв.'!Q9</f>
        <v>0</v>
      </c>
      <c r="AU9" s="29">
        <f t="shared" si="16"/>
        <v>0</v>
      </c>
    </row>
    <row r="10" spans="1:47" x14ac:dyDescent="0.25">
      <c r="A10" s="23" t="str">
        <f>доходы!A11</f>
        <v>группа 6</v>
      </c>
      <c r="B10" s="23"/>
      <c r="C10" s="24">
        <f>'перемен. на 1 ед.'!E80</f>
        <v>0</v>
      </c>
      <c r="D10" s="25">
        <f>'программа произв.'!C10</f>
        <v>0</v>
      </c>
      <c r="E10" s="26">
        <f t="shared" si="0"/>
        <v>0</v>
      </c>
      <c r="F10" s="24">
        <f t="shared" si="17"/>
        <v>0</v>
      </c>
      <c r="G10" s="25">
        <f>'программа произв.'!D10</f>
        <v>0</v>
      </c>
      <c r="H10" s="26">
        <f t="shared" si="1"/>
        <v>0</v>
      </c>
      <c r="I10" s="24">
        <f t="shared" si="18"/>
        <v>0</v>
      </c>
      <c r="J10" s="25">
        <f>'программа произв.'!E10</f>
        <v>0</v>
      </c>
      <c r="K10" s="26">
        <f t="shared" si="2"/>
        <v>0</v>
      </c>
      <c r="L10" s="24">
        <f t="shared" si="19"/>
        <v>0</v>
      </c>
      <c r="M10" s="25">
        <f>'программа произв.'!F10</f>
        <v>0</v>
      </c>
      <c r="N10" s="26">
        <f t="shared" si="3"/>
        <v>0</v>
      </c>
      <c r="O10" s="24">
        <f t="shared" si="20"/>
        <v>0</v>
      </c>
      <c r="P10" s="25">
        <f>'программа произв.'!G10</f>
        <v>0</v>
      </c>
      <c r="Q10" s="26">
        <f t="shared" si="4"/>
        <v>0</v>
      </c>
      <c r="R10" s="24">
        <f t="shared" si="21"/>
        <v>0</v>
      </c>
      <c r="S10" s="25">
        <f>'программа произв.'!H10</f>
        <v>0</v>
      </c>
      <c r="T10" s="26">
        <f t="shared" si="5"/>
        <v>0</v>
      </c>
      <c r="U10" s="24">
        <f t="shared" si="22"/>
        <v>0</v>
      </c>
      <c r="V10" s="25">
        <f>'программа произв.'!I10</f>
        <v>0</v>
      </c>
      <c r="W10" s="26">
        <f t="shared" si="6"/>
        <v>0</v>
      </c>
      <c r="X10" s="24">
        <f t="shared" si="23"/>
        <v>0</v>
      </c>
      <c r="Y10" s="25">
        <f>'программа произв.'!J10</f>
        <v>0</v>
      </c>
      <c r="Z10" s="26">
        <f t="shared" si="7"/>
        <v>0</v>
      </c>
      <c r="AA10" s="24">
        <f t="shared" si="24"/>
        <v>0</v>
      </c>
      <c r="AB10" s="25">
        <f>'программа произв.'!K10</f>
        <v>0</v>
      </c>
      <c r="AC10" s="26">
        <f t="shared" si="8"/>
        <v>0</v>
      </c>
      <c r="AD10" s="24">
        <f t="shared" si="25"/>
        <v>0</v>
      </c>
      <c r="AE10" s="25">
        <f>'программа произв.'!L10</f>
        <v>0</v>
      </c>
      <c r="AF10" s="26">
        <f t="shared" si="9"/>
        <v>0</v>
      </c>
      <c r="AG10" s="24">
        <f t="shared" si="26"/>
        <v>0</v>
      </c>
      <c r="AH10" s="25">
        <f>'программа произв.'!M10</f>
        <v>0</v>
      </c>
      <c r="AI10" s="26">
        <f t="shared" si="10"/>
        <v>0</v>
      </c>
      <c r="AJ10" s="24">
        <f t="shared" si="27"/>
        <v>0</v>
      </c>
      <c r="AK10" s="25">
        <f>'программа произв.'!N10</f>
        <v>0</v>
      </c>
      <c r="AL10" s="26">
        <f t="shared" si="11"/>
        <v>0</v>
      </c>
      <c r="AM10" s="24">
        <f t="shared" si="12"/>
        <v>0</v>
      </c>
      <c r="AN10" s="28">
        <f t="shared" si="13"/>
        <v>0</v>
      </c>
      <c r="AO10" s="29">
        <f t="shared" si="14"/>
        <v>0</v>
      </c>
      <c r="AP10" s="24">
        <f t="shared" si="28"/>
        <v>0</v>
      </c>
      <c r="AQ10" s="28">
        <f>'программа произв.'!P10</f>
        <v>0</v>
      </c>
      <c r="AR10" s="29">
        <f t="shared" si="15"/>
        <v>0</v>
      </c>
      <c r="AS10" s="24">
        <f t="shared" si="29"/>
        <v>0</v>
      </c>
      <c r="AT10" s="28">
        <f>'программа произв.'!Q10</f>
        <v>0</v>
      </c>
      <c r="AU10" s="29">
        <f t="shared" si="16"/>
        <v>0</v>
      </c>
    </row>
    <row r="11" spans="1:47" x14ac:dyDescent="0.25">
      <c r="A11" s="23" t="str">
        <f>доходы!A12</f>
        <v>группа 7</v>
      </c>
      <c r="B11" s="23"/>
      <c r="C11" s="24">
        <f>'перемен. на 1 ед.'!E93</f>
        <v>0</v>
      </c>
      <c r="D11" s="25">
        <f>'программа произв.'!C11</f>
        <v>0</v>
      </c>
      <c r="E11" s="26">
        <f t="shared" si="0"/>
        <v>0</v>
      </c>
      <c r="F11" s="24">
        <f t="shared" si="17"/>
        <v>0</v>
      </c>
      <c r="G11" s="25">
        <f>'программа произв.'!D11</f>
        <v>0</v>
      </c>
      <c r="H11" s="26">
        <f t="shared" si="1"/>
        <v>0</v>
      </c>
      <c r="I11" s="24">
        <f t="shared" si="18"/>
        <v>0</v>
      </c>
      <c r="J11" s="25">
        <f>'программа произв.'!E11</f>
        <v>0</v>
      </c>
      <c r="K11" s="26">
        <f t="shared" si="2"/>
        <v>0</v>
      </c>
      <c r="L11" s="24">
        <f t="shared" si="19"/>
        <v>0</v>
      </c>
      <c r="M11" s="25">
        <f>'программа произв.'!F11</f>
        <v>0</v>
      </c>
      <c r="N11" s="26">
        <f t="shared" si="3"/>
        <v>0</v>
      </c>
      <c r="O11" s="24">
        <f t="shared" si="20"/>
        <v>0</v>
      </c>
      <c r="P11" s="25">
        <f>'программа произв.'!G11</f>
        <v>0</v>
      </c>
      <c r="Q11" s="26">
        <f t="shared" si="4"/>
        <v>0</v>
      </c>
      <c r="R11" s="24">
        <f t="shared" si="21"/>
        <v>0</v>
      </c>
      <c r="S11" s="25">
        <f>'программа произв.'!H11</f>
        <v>0</v>
      </c>
      <c r="T11" s="26">
        <f t="shared" si="5"/>
        <v>0</v>
      </c>
      <c r="U11" s="24">
        <f t="shared" si="22"/>
        <v>0</v>
      </c>
      <c r="V11" s="25">
        <f>'программа произв.'!I11</f>
        <v>0</v>
      </c>
      <c r="W11" s="26">
        <f t="shared" si="6"/>
        <v>0</v>
      </c>
      <c r="X11" s="24">
        <f t="shared" si="23"/>
        <v>0</v>
      </c>
      <c r="Y11" s="25">
        <f>'программа произв.'!J11</f>
        <v>0</v>
      </c>
      <c r="Z11" s="26">
        <f t="shared" si="7"/>
        <v>0</v>
      </c>
      <c r="AA11" s="24">
        <f t="shared" si="24"/>
        <v>0</v>
      </c>
      <c r="AB11" s="25">
        <f>'программа произв.'!K11</f>
        <v>0</v>
      </c>
      <c r="AC11" s="26">
        <f t="shared" si="8"/>
        <v>0</v>
      </c>
      <c r="AD11" s="24">
        <f t="shared" si="25"/>
        <v>0</v>
      </c>
      <c r="AE11" s="25">
        <f>'программа произв.'!L11</f>
        <v>0</v>
      </c>
      <c r="AF11" s="26">
        <f t="shared" si="9"/>
        <v>0</v>
      </c>
      <c r="AG11" s="24">
        <f t="shared" si="26"/>
        <v>0</v>
      </c>
      <c r="AH11" s="25">
        <f>'программа произв.'!M11</f>
        <v>0</v>
      </c>
      <c r="AI11" s="26">
        <f t="shared" si="10"/>
        <v>0</v>
      </c>
      <c r="AJ11" s="24">
        <f t="shared" si="27"/>
        <v>0</v>
      </c>
      <c r="AK11" s="25">
        <f>'программа произв.'!N11</f>
        <v>0</v>
      </c>
      <c r="AL11" s="26">
        <f t="shared" si="11"/>
        <v>0</v>
      </c>
      <c r="AM11" s="24">
        <f t="shared" si="12"/>
        <v>0</v>
      </c>
      <c r="AN11" s="28">
        <f t="shared" si="13"/>
        <v>0</v>
      </c>
      <c r="AO11" s="29">
        <f t="shared" si="14"/>
        <v>0</v>
      </c>
      <c r="AP11" s="24">
        <f t="shared" si="28"/>
        <v>0</v>
      </c>
      <c r="AQ11" s="28">
        <f>'программа произв.'!P11</f>
        <v>0</v>
      </c>
      <c r="AR11" s="29">
        <f t="shared" si="15"/>
        <v>0</v>
      </c>
      <c r="AS11" s="24">
        <f t="shared" si="29"/>
        <v>0</v>
      </c>
      <c r="AT11" s="28">
        <f>'программа произв.'!Q11</f>
        <v>0</v>
      </c>
      <c r="AU11" s="29">
        <f t="shared" si="16"/>
        <v>0</v>
      </c>
    </row>
    <row r="12" spans="1:47" x14ac:dyDescent="0.25">
      <c r="A12" s="23" t="str">
        <f>доходы!A13</f>
        <v>группа 8</v>
      </c>
      <c r="B12" s="23"/>
      <c r="C12" s="24">
        <f>'перемен. на 1 ед.'!E106</f>
        <v>0</v>
      </c>
      <c r="D12" s="25">
        <f>'программа произв.'!C12</f>
        <v>0</v>
      </c>
      <c r="E12" s="26">
        <f t="shared" si="0"/>
        <v>0</v>
      </c>
      <c r="F12" s="24">
        <f t="shared" si="17"/>
        <v>0</v>
      </c>
      <c r="G12" s="25">
        <f>'программа произв.'!D12</f>
        <v>0</v>
      </c>
      <c r="H12" s="26">
        <f t="shared" si="1"/>
        <v>0</v>
      </c>
      <c r="I12" s="24">
        <f t="shared" si="18"/>
        <v>0</v>
      </c>
      <c r="J12" s="25">
        <f>'программа произв.'!E12</f>
        <v>0</v>
      </c>
      <c r="K12" s="26">
        <f t="shared" si="2"/>
        <v>0</v>
      </c>
      <c r="L12" s="24">
        <f t="shared" si="19"/>
        <v>0</v>
      </c>
      <c r="M12" s="25">
        <f>'программа произв.'!F12</f>
        <v>0</v>
      </c>
      <c r="N12" s="26">
        <f t="shared" si="3"/>
        <v>0</v>
      </c>
      <c r="O12" s="24">
        <f t="shared" si="20"/>
        <v>0</v>
      </c>
      <c r="P12" s="25">
        <f>'программа произв.'!G12</f>
        <v>0</v>
      </c>
      <c r="Q12" s="26">
        <f t="shared" si="4"/>
        <v>0</v>
      </c>
      <c r="R12" s="24">
        <f t="shared" si="21"/>
        <v>0</v>
      </c>
      <c r="S12" s="25">
        <f>'программа произв.'!H12</f>
        <v>0</v>
      </c>
      <c r="T12" s="26">
        <f t="shared" si="5"/>
        <v>0</v>
      </c>
      <c r="U12" s="24">
        <f t="shared" si="22"/>
        <v>0</v>
      </c>
      <c r="V12" s="25">
        <f>'программа произв.'!I12</f>
        <v>0</v>
      </c>
      <c r="W12" s="26">
        <f t="shared" si="6"/>
        <v>0</v>
      </c>
      <c r="X12" s="24">
        <f t="shared" si="23"/>
        <v>0</v>
      </c>
      <c r="Y12" s="25">
        <f>'программа произв.'!J12</f>
        <v>0</v>
      </c>
      <c r="Z12" s="26">
        <f t="shared" si="7"/>
        <v>0</v>
      </c>
      <c r="AA12" s="24">
        <f t="shared" si="24"/>
        <v>0</v>
      </c>
      <c r="AB12" s="25">
        <f>'программа произв.'!K12</f>
        <v>0</v>
      </c>
      <c r="AC12" s="26">
        <f t="shared" si="8"/>
        <v>0</v>
      </c>
      <c r="AD12" s="24">
        <f t="shared" si="25"/>
        <v>0</v>
      </c>
      <c r="AE12" s="25">
        <f>'программа произв.'!L12</f>
        <v>0</v>
      </c>
      <c r="AF12" s="26">
        <f t="shared" si="9"/>
        <v>0</v>
      </c>
      <c r="AG12" s="24">
        <f t="shared" si="26"/>
        <v>0</v>
      </c>
      <c r="AH12" s="25">
        <f>'программа произв.'!M12</f>
        <v>0</v>
      </c>
      <c r="AI12" s="26">
        <f t="shared" si="10"/>
        <v>0</v>
      </c>
      <c r="AJ12" s="24">
        <f t="shared" si="27"/>
        <v>0</v>
      </c>
      <c r="AK12" s="25">
        <f>'программа произв.'!N12</f>
        <v>0</v>
      </c>
      <c r="AL12" s="26">
        <f t="shared" si="11"/>
        <v>0</v>
      </c>
      <c r="AM12" s="24">
        <f t="shared" si="12"/>
        <v>0</v>
      </c>
      <c r="AN12" s="28">
        <f t="shared" si="13"/>
        <v>0</v>
      </c>
      <c r="AO12" s="29">
        <f t="shared" si="14"/>
        <v>0</v>
      </c>
      <c r="AP12" s="24">
        <f t="shared" si="28"/>
        <v>0</v>
      </c>
      <c r="AQ12" s="28">
        <f>'программа произв.'!P12</f>
        <v>0</v>
      </c>
      <c r="AR12" s="29">
        <f t="shared" si="15"/>
        <v>0</v>
      </c>
      <c r="AS12" s="24">
        <f t="shared" si="29"/>
        <v>0</v>
      </c>
      <c r="AT12" s="28">
        <f>'программа произв.'!Q12</f>
        <v>0</v>
      </c>
      <c r="AU12" s="29">
        <f t="shared" si="16"/>
        <v>0</v>
      </c>
    </row>
    <row r="13" spans="1:47" x14ac:dyDescent="0.25">
      <c r="A13" s="23" t="str">
        <f>доходы!A14</f>
        <v>группа 9</v>
      </c>
      <c r="B13" s="23"/>
      <c r="C13" s="24">
        <f>'перемен. на 1 ед.'!E119</f>
        <v>0</v>
      </c>
      <c r="D13" s="25">
        <f>'программа произв.'!C13</f>
        <v>0</v>
      </c>
      <c r="E13" s="26">
        <f t="shared" si="0"/>
        <v>0</v>
      </c>
      <c r="F13" s="24">
        <f t="shared" si="17"/>
        <v>0</v>
      </c>
      <c r="G13" s="25">
        <f>'программа произв.'!D13</f>
        <v>0</v>
      </c>
      <c r="H13" s="26">
        <f t="shared" si="1"/>
        <v>0</v>
      </c>
      <c r="I13" s="24">
        <f t="shared" si="18"/>
        <v>0</v>
      </c>
      <c r="J13" s="25">
        <f>'программа произв.'!E13</f>
        <v>0</v>
      </c>
      <c r="K13" s="26">
        <f t="shared" si="2"/>
        <v>0</v>
      </c>
      <c r="L13" s="24">
        <f t="shared" si="19"/>
        <v>0</v>
      </c>
      <c r="M13" s="25">
        <f>'программа произв.'!F13</f>
        <v>0</v>
      </c>
      <c r="N13" s="26">
        <f t="shared" si="3"/>
        <v>0</v>
      </c>
      <c r="O13" s="24">
        <f t="shared" si="20"/>
        <v>0</v>
      </c>
      <c r="P13" s="25">
        <f>'программа произв.'!G13</f>
        <v>0</v>
      </c>
      <c r="Q13" s="26">
        <f t="shared" si="4"/>
        <v>0</v>
      </c>
      <c r="R13" s="24">
        <f t="shared" si="21"/>
        <v>0</v>
      </c>
      <c r="S13" s="25">
        <f>'программа произв.'!H13</f>
        <v>0</v>
      </c>
      <c r="T13" s="26">
        <f t="shared" si="5"/>
        <v>0</v>
      </c>
      <c r="U13" s="24">
        <f t="shared" si="22"/>
        <v>0</v>
      </c>
      <c r="V13" s="25">
        <f>'программа произв.'!I13</f>
        <v>0</v>
      </c>
      <c r="W13" s="26">
        <f t="shared" si="6"/>
        <v>0</v>
      </c>
      <c r="X13" s="24">
        <f t="shared" si="23"/>
        <v>0</v>
      </c>
      <c r="Y13" s="25">
        <f>'программа произв.'!J13</f>
        <v>0</v>
      </c>
      <c r="Z13" s="26">
        <f t="shared" si="7"/>
        <v>0</v>
      </c>
      <c r="AA13" s="24">
        <f t="shared" si="24"/>
        <v>0</v>
      </c>
      <c r="AB13" s="25">
        <f>'программа произв.'!K13</f>
        <v>0</v>
      </c>
      <c r="AC13" s="26">
        <f t="shared" si="8"/>
        <v>0</v>
      </c>
      <c r="AD13" s="24">
        <f t="shared" si="25"/>
        <v>0</v>
      </c>
      <c r="AE13" s="25">
        <f>'программа произв.'!L13</f>
        <v>0</v>
      </c>
      <c r="AF13" s="26">
        <f t="shared" si="9"/>
        <v>0</v>
      </c>
      <c r="AG13" s="24">
        <f t="shared" si="26"/>
        <v>0</v>
      </c>
      <c r="AH13" s="25">
        <f>'программа произв.'!M13</f>
        <v>0</v>
      </c>
      <c r="AI13" s="26">
        <f t="shared" si="10"/>
        <v>0</v>
      </c>
      <c r="AJ13" s="24">
        <f t="shared" si="27"/>
        <v>0</v>
      </c>
      <c r="AK13" s="25">
        <f>'программа произв.'!N13</f>
        <v>0</v>
      </c>
      <c r="AL13" s="26">
        <f t="shared" si="11"/>
        <v>0</v>
      </c>
      <c r="AM13" s="24">
        <f t="shared" si="12"/>
        <v>0</v>
      </c>
      <c r="AN13" s="28">
        <f t="shared" si="13"/>
        <v>0</v>
      </c>
      <c r="AO13" s="29">
        <f t="shared" si="14"/>
        <v>0</v>
      </c>
      <c r="AP13" s="24">
        <f t="shared" si="28"/>
        <v>0</v>
      </c>
      <c r="AQ13" s="28">
        <f>'программа произв.'!P13</f>
        <v>0</v>
      </c>
      <c r="AR13" s="29">
        <f t="shared" si="15"/>
        <v>0</v>
      </c>
      <c r="AS13" s="24">
        <f t="shared" si="29"/>
        <v>0</v>
      </c>
      <c r="AT13" s="28">
        <f>'программа произв.'!Q13</f>
        <v>0</v>
      </c>
      <c r="AU13" s="29">
        <f t="shared" si="16"/>
        <v>0</v>
      </c>
    </row>
    <row r="14" spans="1:47" x14ac:dyDescent="0.25">
      <c r="A14" s="23" t="str">
        <f>доходы!A15</f>
        <v>группа 10</v>
      </c>
      <c r="B14" s="23"/>
      <c r="C14" s="24">
        <f>'перемен. на 1 ед.'!E132</f>
        <v>0</v>
      </c>
      <c r="D14" s="25">
        <f>'программа произв.'!C14</f>
        <v>0</v>
      </c>
      <c r="E14" s="26">
        <f t="shared" si="0"/>
        <v>0</v>
      </c>
      <c r="F14" s="24">
        <f t="shared" si="17"/>
        <v>0</v>
      </c>
      <c r="G14" s="25">
        <f>'программа произв.'!D14</f>
        <v>0</v>
      </c>
      <c r="H14" s="26">
        <f t="shared" si="1"/>
        <v>0</v>
      </c>
      <c r="I14" s="24">
        <f t="shared" si="18"/>
        <v>0</v>
      </c>
      <c r="J14" s="25">
        <f>'программа произв.'!E14</f>
        <v>0</v>
      </c>
      <c r="K14" s="26">
        <f t="shared" si="2"/>
        <v>0</v>
      </c>
      <c r="L14" s="24">
        <f t="shared" si="19"/>
        <v>0</v>
      </c>
      <c r="M14" s="25">
        <f>'программа произв.'!F14</f>
        <v>0</v>
      </c>
      <c r="N14" s="26">
        <f t="shared" si="3"/>
        <v>0</v>
      </c>
      <c r="O14" s="24">
        <f t="shared" si="20"/>
        <v>0</v>
      </c>
      <c r="P14" s="25">
        <f>'программа произв.'!G14</f>
        <v>0</v>
      </c>
      <c r="Q14" s="26">
        <f t="shared" si="4"/>
        <v>0</v>
      </c>
      <c r="R14" s="24">
        <f t="shared" si="21"/>
        <v>0</v>
      </c>
      <c r="S14" s="25">
        <f>'программа произв.'!H14</f>
        <v>0</v>
      </c>
      <c r="T14" s="26">
        <f t="shared" si="5"/>
        <v>0</v>
      </c>
      <c r="U14" s="24">
        <f t="shared" si="22"/>
        <v>0</v>
      </c>
      <c r="V14" s="25">
        <f>'программа произв.'!I14</f>
        <v>0</v>
      </c>
      <c r="W14" s="26">
        <f t="shared" si="6"/>
        <v>0</v>
      </c>
      <c r="X14" s="24">
        <f t="shared" si="23"/>
        <v>0</v>
      </c>
      <c r="Y14" s="25">
        <f>'программа произв.'!J14</f>
        <v>0</v>
      </c>
      <c r="Z14" s="26">
        <f t="shared" si="7"/>
        <v>0</v>
      </c>
      <c r="AA14" s="24">
        <f t="shared" si="24"/>
        <v>0</v>
      </c>
      <c r="AB14" s="25">
        <f>'программа произв.'!K14</f>
        <v>0</v>
      </c>
      <c r="AC14" s="26">
        <f t="shared" si="8"/>
        <v>0</v>
      </c>
      <c r="AD14" s="24">
        <f t="shared" si="25"/>
        <v>0</v>
      </c>
      <c r="AE14" s="25">
        <f>'программа произв.'!L14</f>
        <v>0</v>
      </c>
      <c r="AF14" s="26">
        <f t="shared" si="9"/>
        <v>0</v>
      </c>
      <c r="AG14" s="24">
        <f t="shared" si="26"/>
        <v>0</v>
      </c>
      <c r="AH14" s="25">
        <f>'программа произв.'!M14</f>
        <v>0</v>
      </c>
      <c r="AI14" s="26">
        <f t="shared" si="10"/>
        <v>0</v>
      </c>
      <c r="AJ14" s="24">
        <f t="shared" si="27"/>
        <v>0</v>
      </c>
      <c r="AK14" s="25">
        <f>'программа произв.'!N14</f>
        <v>0</v>
      </c>
      <c r="AL14" s="26">
        <f t="shared" si="11"/>
        <v>0</v>
      </c>
      <c r="AM14" s="24">
        <f t="shared" si="12"/>
        <v>0</v>
      </c>
      <c r="AN14" s="28">
        <f t="shared" si="13"/>
        <v>0</v>
      </c>
      <c r="AO14" s="29">
        <f t="shared" si="14"/>
        <v>0</v>
      </c>
      <c r="AP14" s="24">
        <f t="shared" si="28"/>
        <v>0</v>
      </c>
      <c r="AQ14" s="28">
        <f>'программа произв.'!P14</f>
        <v>0</v>
      </c>
      <c r="AR14" s="29">
        <f t="shared" si="15"/>
        <v>0</v>
      </c>
      <c r="AS14" s="24">
        <f t="shared" si="29"/>
        <v>0</v>
      </c>
      <c r="AT14" s="28">
        <f>'программа произв.'!Q14</f>
        <v>0</v>
      </c>
      <c r="AU14" s="29">
        <f t="shared" si="16"/>
        <v>0</v>
      </c>
    </row>
    <row r="15" spans="1:47" x14ac:dyDescent="0.25">
      <c r="A15" s="23" t="str">
        <f>доходы!A19</f>
        <v>группа 14</v>
      </c>
      <c r="B15" s="23"/>
      <c r="C15" s="24">
        <f>'перемен. на 1 ед.'!E145</f>
        <v>0</v>
      </c>
      <c r="D15" s="25">
        <f>'программа произв.'!C15</f>
        <v>0</v>
      </c>
      <c r="E15" s="26">
        <f t="shared" si="0"/>
        <v>0</v>
      </c>
      <c r="F15" s="24">
        <f t="shared" si="17"/>
        <v>0</v>
      </c>
      <c r="G15" s="25">
        <f>'программа произв.'!D15</f>
        <v>0</v>
      </c>
      <c r="H15" s="26">
        <f t="shared" si="1"/>
        <v>0</v>
      </c>
      <c r="I15" s="24">
        <f t="shared" si="18"/>
        <v>0</v>
      </c>
      <c r="J15" s="25">
        <f>'программа произв.'!E15</f>
        <v>0</v>
      </c>
      <c r="K15" s="26">
        <f t="shared" si="2"/>
        <v>0</v>
      </c>
      <c r="L15" s="24">
        <f t="shared" si="19"/>
        <v>0</v>
      </c>
      <c r="M15" s="25">
        <f>'программа произв.'!F15</f>
        <v>0</v>
      </c>
      <c r="N15" s="26">
        <f t="shared" si="3"/>
        <v>0</v>
      </c>
      <c r="O15" s="24">
        <f t="shared" si="20"/>
        <v>0</v>
      </c>
      <c r="P15" s="25">
        <f>'программа произв.'!G15</f>
        <v>0</v>
      </c>
      <c r="Q15" s="26">
        <f t="shared" si="4"/>
        <v>0</v>
      </c>
      <c r="R15" s="24">
        <f t="shared" si="21"/>
        <v>0</v>
      </c>
      <c r="S15" s="25">
        <f>'программа произв.'!H15</f>
        <v>0</v>
      </c>
      <c r="T15" s="26">
        <f t="shared" si="5"/>
        <v>0</v>
      </c>
      <c r="U15" s="24">
        <f t="shared" si="22"/>
        <v>0</v>
      </c>
      <c r="V15" s="25">
        <f>'программа произв.'!I15</f>
        <v>0</v>
      </c>
      <c r="W15" s="26">
        <f t="shared" si="6"/>
        <v>0</v>
      </c>
      <c r="X15" s="24">
        <f t="shared" si="23"/>
        <v>0</v>
      </c>
      <c r="Y15" s="25">
        <f>'программа произв.'!J15</f>
        <v>0</v>
      </c>
      <c r="Z15" s="26">
        <f t="shared" si="7"/>
        <v>0</v>
      </c>
      <c r="AA15" s="24">
        <f t="shared" si="24"/>
        <v>0</v>
      </c>
      <c r="AB15" s="25">
        <f>'программа произв.'!K15</f>
        <v>0</v>
      </c>
      <c r="AC15" s="26">
        <f t="shared" si="8"/>
        <v>0</v>
      </c>
      <c r="AD15" s="24">
        <f t="shared" si="25"/>
        <v>0</v>
      </c>
      <c r="AE15" s="25">
        <f>'программа произв.'!L15</f>
        <v>0</v>
      </c>
      <c r="AF15" s="26">
        <f t="shared" si="9"/>
        <v>0</v>
      </c>
      <c r="AG15" s="24">
        <f t="shared" si="26"/>
        <v>0</v>
      </c>
      <c r="AH15" s="25">
        <f>'программа произв.'!M15</f>
        <v>0</v>
      </c>
      <c r="AI15" s="26">
        <f t="shared" si="10"/>
        <v>0</v>
      </c>
      <c r="AJ15" s="24">
        <f t="shared" si="27"/>
        <v>0</v>
      </c>
      <c r="AK15" s="25">
        <f>'программа произв.'!N15</f>
        <v>0</v>
      </c>
      <c r="AL15" s="26">
        <f t="shared" si="11"/>
        <v>0</v>
      </c>
      <c r="AM15" s="24">
        <f t="shared" si="12"/>
        <v>0</v>
      </c>
      <c r="AN15" s="28">
        <f t="shared" si="13"/>
        <v>0</v>
      </c>
      <c r="AO15" s="29">
        <f t="shared" si="14"/>
        <v>0</v>
      </c>
      <c r="AP15" s="24">
        <f t="shared" si="28"/>
        <v>0</v>
      </c>
      <c r="AQ15" s="28">
        <f>'программа произв.'!P15</f>
        <v>0</v>
      </c>
      <c r="AR15" s="29">
        <f t="shared" si="15"/>
        <v>0</v>
      </c>
      <c r="AS15" s="24">
        <f t="shared" si="29"/>
        <v>0</v>
      </c>
      <c r="AT15" s="28">
        <f>'программа произв.'!Q15</f>
        <v>0</v>
      </c>
      <c r="AU15" s="29">
        <f t="shared" si="16"/>
        <v>0</v>
      </c>
    </row>
    <row r="16" spans="1:47" x14ac:dyDescent="0.25">
      <c r="A16" s="23" t="str">
        <f>доходы!A25</f>
        <v>группа 20</v>
      </c>
      <c r="B16" s="23"/>
      <c r="C16" s="24">
        <f>'перемен. на 1 ед.'!E158</f>
        <v>0</v>
      </c>
      <c r="D16" s="25">
        <f>'программа произв.'!C16</f>
        <v>0</v>
      </c>
      <c r="E16" s="26">
        <f t="shared" si="0"/>
        <v>0</v>
      </c>
      <c r="F16" s="24">
        <f t="shared" si="17"/>
        <v>0</v>
      </c>
      <c r="G16" s="25">
        <f>'программа произв.'!D16</f>
        <v>0</v>
      </c>
      <c r="H16" s="26">
        <f t="shared" si="1"/>
        <v>0</v>
      </c>
      <c r="I16" s="24">
        <f t="shared" si="18"/>
        <v>0</v>
      </c>
      <c r="J16" s="25">
        <f>'программа произв.'!E16</f>
        <v>0</v>
      </c>
      <c r="K16" s="26">
        <f t="shared" si="2"/>
        <v>0</v>
      </c>
      <c r="L16" s="24">
        <f t="shared" si="19"/>
        <v>0</v>
      </c>
      <c r="M16" s="25">
        <f>'программа произв.'!F16</f>
        <v>0</v>
      </c>
      <c r="N16" s="26">
        <f t="shared" si="3"/>
        <v>0</v>
      </c>
      <c r="O16" s="24">
        <f t="shared" si="20"/>
        <v>0</v>
      </c>
      <c r="P16" s="25">
        <f>'программа произв.'!G16</f>
        <v>0</v>
      </c>
      <c r="Q16" s="26">
        <f t="shared" si="4"/>
        <v>0</v>
      </c>
      <c r="R16" s="24">
        <f t="shared" si="21"/>
        <v>0</v>
      </c>
      <c r="S16" s="25">
        <f>'программа произв.'!H16</f>
        <v>0</v>
      </c>
      <c r="T16" s="26">
        <f t="shared" si="5"/>
        <v>0</v>
      </c>
      <c r="U16" s="24">
        <f t="shared" si="22"/>
        <v>0</v>
      </c>
      <c r="V16" s="25">
        <f>'программа произв.'!I16</f>
        <v>0</v>
      </c>
      <c r="W16" s="26">
        <f t="shared" si="6"/>
        <v>0</v>
      </c>
      <c r="X16" s="24">
        <f t="shared" si="23"/>
        <v>0</v>
      </c>
      <c r="Y16" s="25">
        <f>'программа произв.'!J16</f>
        <v>0</v>
      </c>
      <c r="Z16" s="26">
        <f t="shared" si="7"/>
        <v>0</v>
      </c>
      <c r="AA16" s="24">
        <f t="shared" si="24"/>
        <v>0</v>
      </c>
      <c r="AB16" s="25">
        <f>'программа произв.'!K16</f>
        <v>0</v>
      </c>
      <c r="AC16" s="26">
        <f t="shared" si="8"/>
        <v>0</v>
      </c>
      <c r="AD16" s="24">
        <f t="shared" si="25"/>
        <v>0</v>
      </c>
      <c r="AE16" s="25">
        <f>'программа произв.'!L16</f>
        <v>0</v>
      </c>
      <c r="AF16" s="26">
        <f t="shared" si="9"/>
        <v>0</v>
      </c>
      <c r="AG16" s="24">
        <f t="shared" si="26"/>
        <v>0</v>
      </c>
      <c r="AH16" s="25">
        <f>'программа произв.'!M16</f>
        <v>0</v>
      </c>
      <c r="AI16" s="26">
        <f t="shared" si="10"/>
        <v>0</v>
      </c>
      <c r="AJ16" s="24">
        <f t="shared" si="27"/>
        <v>0</v>
      </c>
      <c r="AK16" s="25">
        <f>'программа произв.'!N16</f>
        <v>0</v>
      </c>
      <c r="AL16" s="26">
        <f t="shared" si="11"/>
        <v>0</v>
      </c>
      <c r="AM16" s="24">
        <f t="shared" si="12"/>
        <v>0</v>
      </c>
      <c r="AN16" s="28">
        <f t="shared" si="13"/>
        <v>0</v>
      </c>
      <c r="AO16" s="29">
        <f t="shared" si="14"/>
        <v>0</v>
      </c>
      <c r="AP16" s="24">
        <f t="shared" si="28"/>
        <v>0</v>
      </c>
      <c r="AQ16" s="28">
        <f>'программа произв.'!P16</f>
        <v>0</v>
      </c>
      <c r="AR16" s="29">
        <f t="shared" si="15"/>
        <v>0</v>
      </c>
      <c r="AS16" s="24">
        <f t="shared" si="29"/>
        <v>0</v>
      </c>
      <c r="AT16" s="28">
        <f>'программа произв.'!Q16</f>
        <v>0</v>
      </c>
      <c r="AU16" s="29">
        <f t="shared" si="16"/>
        <v>0</v>
      </c>
    </row>
    <row r="17" spans="1:47" ht="15.75" thickBot="1" x14ac:dyDescent="0.3">
      <c r="A17" s="160" t="s">
        <v>88</v>
      </c>
      <c r="B17" s="160"/>
      <c r="C17" s="161"/>
      <c r="D17" s="162"/>
      <c r="E17" s="163">
        <f>SUM(E5:E16)</f>
        <v>0</v>
      </c>
      <c r="F17" s="161"/>
      <c r="G17" s="162"/>
      <c r="H17" s="163">
        <f>SUM(H5:H16)</f>
        <v>0</v>
      </c>
      <c r="I17" s="161"/>
      <c r="J17" s="162"/>
      <c r="K17" s="163">
        <f>SUM(K5:K16)</f>
        <v>0</v>
      </c>
      <c r="L17" s="161"/>
      <c r="M17" s="162"/>
      <c r="N17" s="163">
        <f>SUM(N5:N16)</f>
        <v>0</v>
      </c>
      <c r="O17" s="161"/>
      <c r="P17" s="162"/>
      <c r="Q17" s="163">
        <f>SUM(Q5:Q16)</f>
        <v>0</v>
      </c>
      <c r="R17" s="161"/>
      <c r="S17" s="162"/>
      <c r="T17" s="163">
        <f>SUM(T5:T16)</f>
        <v>0</v>
      </c>
      <c r="U17" s="161"/>
      <c r="V17" s="162"/>
      <c r="W17" s="163">
        <f>SUM(W5:W16)</f>
        <v>0</v>
      </c>
      <c r="X17" s="161"/>
      <c r="Y17" s="162"/>
      <c r="Z17" s="163">
        <f>SUM(Z5:Z16)</f>
        <v>0</v>
      </c>
      <c r="AA17" s="161"/>
      <c r="AB17" s="162"/>
      <c r="AC17" s="163">
        <f>SUM(AC5:AC16)</f>
        <v>0</v>
      </c>
      <c r="AD17" s="161"/>
      <c r="AE17" s="162"/>
      <c r="AF17" s="163">
        <f>SUM(AF5:AF16)</f>
        <v>0</v>
      </c>
      <c r="AG17" s="161"/>
      <c r="AH17" s="162"/>
      <c r="AI17" s="163">
        <f>SUM(AI5:AI16)</f>
        <v>0</v>
      </c>
      <c r="AJ17" s="161"/>
      <c r="AK17" s="162"/>
      <c r="AL17" s="163">
        <f>SUM(AL5:AL16)</f>
        <v>0</v>
      </c>
      <c r="AM17" s="164"/>
      <c r="AN17" s="165"/>
      <c r="AO17" s="166">
        <f>SUM(AO5:AO16)</f>
        <v>0</v>
      </c>
      <c r="AP17" s="164"/>
      <c r="AQ17" s="165"/>
      <c r="AR17" s="166">
        <f>SUM(AR5:AR16)</f>
        <v>0</v>
      </c>
      <c r="AS17" s="164"/>
      <c r="AT17" s="165"/>
      <c r="AU17" s="166">
        <f>SUM(AU5:AU16)</f>
        <v>0</v>
      </c>
    </row>
  </sheetData>
  <mergeCells count="16">
    <mergeCell ref="AP3:AR3"/>
    <mergeCell ref="AS3:AU3"/>
    <mergeCell ref="AM3:AO3"/>
    <mergeCell ref="B1:F1"/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verticalDpi="0" r:id="rId1"/>
  <ignoredErrors>
    <ignoredError sqref="C3:Z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B25" sqref="B25"/>
    </sheetView>
  </sheetViews>
  <sheetFormatPr defaultRowHeight="15" x14ac:dyDescent="0.25"/>
  <cols>
    <col min="1" max="1" width="51.140625" customWidth="1"/>
    <col min="2" max="2" width="13.5703125" customWidth="1"/>
    <col min="3" max="3" width="10.42578125" customWidth="1"/>
    <col min="4" max="37" width="10" customWidth="1"/>
    <col min="38" max="39" width="13.7109375" customWidth="1"/>
    <col min="40" max="40" width="13.140625" customWidth="1"/>
    <col min="242" max="242" width="37.85546875" customWidth="1"/>
    <col min="243" max="243" width="10.28515625" customWidth="1"/>
    <col min="244" max="244" width="8.7109375" customWidth="1"/>
    <col min="245" max="245" width="10.7109375" customWidth="1"/>
    <col min="246" max="247" width="8.7109375" customWidth="1"/>
    <col min="248" max="248" width="10.5703125" customWidth="1"/>
    <col min="249" max="250" width="8.7109375" customWidth="1"/>
    <col min="251" max="251" width="9.7109375" customWidth="1"/>
    <col min="252" max="253" width="8.7109375" customWidth="1"/>
    <col min="254" max="254" width="10.28515625" customWidth="1"/>
    <col min="255" max="256" width="8.7109375" customWidth="1"/>
    <col min="257" max="257" width="10.7109375" customWidth="1"/>
    <col min="258" max="259" width="8.7109375" customWidth="1"/>
    <col min="260" max="260" width="10.7109375" customWidth="1"/>
    <col min="261" max="262" width="8.7109375" customWidth="1"/>
    <col min="263" max="263" width="10" customWidth="1"/>
    <col min="264" max="265" width="8.7109375" customWidth="1"/>
    <col min="266" max="266" width="9.42578125" customWidth="1"/>
    <col min="267" max="268" width="8.7109375" customWidth="1"/>
    <col min="269" max="269" width="10" customWidth="1"/>
    <col min="270" max="271" width="8.7109375" customWidth="1"/>
    <col min="272" max="272" width="10.42578125" customWidth="1"/>
    <col min="273" max="274" width="8.7109375" customWidth="1"/>
    <col min="275" max="275" width="9.5703125" customWidth="1"/>
    <col min="278" max="278" width="11.42578125" customWidth="1"/>
    <col min="281" max="281" width="11.5703125" customWidth="1"/>
    <col min="284" max="284" width="11.28515625" customWidth="1"/>
    <col min="287" max="287" width="11.85546875" customWidth="1"/>
    <col min="290" max="290" width="11.140625" customWidth="1"/>
    <col min="498" max="498" width="37.85546875" customWidth="1"/>
    <col min="499" max="499" width="10.28515625" customWidth="1"/>
    <col min="500" max="500" width="8.7109375" customWidth="1"/>
    <col min="501" max="501" width="10.7109375" customWidth="1"/>
    <col min="502" max="503" width="8.7109375" customWidth="1"/>
    <col min="504" max="504" width="10.5703125" customWidth="1"/>
    <col min="505" max="506" width="8.7109375" customWidth="1"/>
    <col min="507" max="507" width="9.7109375" customWidth="1"/>
    <col min="508" max="509" width="8.7109375" customWidth="1"/>
    <col min="510" max="510" width="10.28515625" customWidth="1"/>
    <col min="511" max="512" width="8.7109375" customWidth="1"/>
    <col min="513" max="513" width="10.7109375" customWidth="1"/>
    <col min="514" max="515" width="8.7109375" customWidth="1"/>
    <col min="516" max="516" width="10.7109375" customWidth="1"/>
    <col min="517" max="518" width="8.7109375" customWidth="1"/>
    <col min="519" max="519" width="10" customWidth="1"/>
    <col min="520" max="521" width="8.7109375" customWidth="1"/>
    <col min="522" max="522" width="9.42578125" customWidth="1"/>
    <col min="523" max="524" width="8.7109375" customWidth="1"/>
    <col min="525" max="525" width="10" customWidth="1"/>
    <col min="526" max="527" width="8.7109375" customWidth="1"/>
    <col min="528" max="528" width="10.42578125" customWidth="1"/>
    <col min="529" max="530" width="8.7109375" customWidth="1"/>
    <col min="531" max="531" width="9.5703125" customWidth="1"/>
    <col min="534" max="534" width="11.42578125" customWidth="1"/>
    <col min="537" max="537" width="11.5703125" customWidth="1"/>
    <col min="540" max="540" width="11.28515625" customWidth="1"/>
    <col min="543" max="543" width="11.85546875" customWidth="1"/>
    <col min="546" max="546" width="11.140625" customWidth="1"/>
    <col min="754" max="754" width="37.85546875" customWidth="1"/>
    <col min="755" max="755" width="10.28515625" customWidth="1"/>
    <col min="756" max="756" width="8.7109375" customWidth="1"/>
    <col min="757" max="757" width="10.7109375" customWidth="1"/>
    <col min="758" max="759" width="8.7109375" customWidth="1"/>
    <col min="760" max="760" width="10.5703125" customWidth="1"/>
    <col min="761" max="762" width="8.7109375" customWidth="1"/>
    <col min="763" max="763" width="9.7109375" customWidth="1"/>
    <col min="764" max="765" width="8.7109375" customWidth="1"/>
    <col min="766" max="766" width="10.28515625" customWidth="1"/>
    <col min="767" max="768" width="8.7109375" customWidth="1"/>
    <col min="769" max="769" width="10.7109375" customWidth="1"/>
    <col min="770" max="771" width="8.7109375" customWidth="1"/>
    <col min="772" max="772" width="10.7109375" customWidth="1"/>
    <col min="773" max="774" width="8.7109375" customWidth="1"/>
    <col min="775" max="775" width="10" customWidth="1"/>
    <col min="776" max="777" width="8.7109375" customWidth="1"/>
    <col min="778" max="778" width="9.42578125" customWidth="1"/>
    <col min="779" max="780" width="8.7109375" customWidth="1"/>
    <col min="781" max="781" width="10" customWidth="1"/>
    <col min="782" max="783" width="8.7109375" customWidth="1"/>
    <col min="784" max="784" width="10.42578125" customWidth="1"/>
    <col min="785" max="786" width="8.7109375" customWidth="1"/>
    <col min="787" max="787" width="9.5703125" customWidth="1"/>
    <col min="790" max="790" width="11.42578125" customWidth="1"/>
    <col min="793" max="793" width="11.5703125" customWidth="1"/>
    <col min="796" max="796" width="11.28515625" customWidth="1"/>
    <col min="799" max="799" width="11.85546875" customWidth="1"/>
    <col min="802" max="802" width="11.140625" customWidth="1"/>
    <col min="1010" max="1010" width="37.85546875" customWidth="1"/>
    <col min="1011" max="1011" width="10.28515625" customWidth="1"/>
    <col min="1012" max="1012" width="8.7109375" customWidth="1"/>
    <col min="1013" max="1013" width="10.7109375" customWidth="1"/>
    <col min="1014" max="1015" width="8.7109375" customWidth="1"/>
    <col min="1016" max="1016" width="10.5703125" customWidth="1"/>
    <col min="1017" max="1018" width="8.7109375" customWidth="1"/>
    <col min="1019" max="1019" width="9.7109375" customWidth="1"/>
    <col min="1020" max="1021" width="8.7109375" customWidth="1"/>
    <col min="1022" max="1022" width="10.28515625" customWidth="1"/>
    <col min="1023" max="1024" width="8.7109375" customWidth="1"/>
    <col min="1025" max="1025" width="10.7109375" customWidth="1"/>
    <col min="1026" max="1027" width="8.7109375" customWidth="1"/>
    <col min="1028" max="1028" width="10.7109375" customWidth="1"/>
    <col min="1029" max="1030" width="8.7109375" customWidth="1"/>
    <col min="1031" max="1031" width="10" customWidth="1"/>
    <col min="1032" max="1033" width="8.7109375" customWidth="1"/>
    <col min="1034" max="1034" width="9.42578125" customWidth="1"/>
    <col min="1035" max="1036" width="8.7109375" customWidth="1"/>
    <col min="1037" max="1037" width="10" customWidth="1"/>
    <col min="1038" max="1039" width="8.7109375" customWidth="1"/>
    <col min="1040" max="1040" width="10.42578125" customWidth="1"/>
    <col min="1041" max="1042" width="8.7109375" customWidth="1"/>
    <col min="1043" max="1043" width="9.5703125" customWidth="1"/>
    <col min="1046" max="1046" width="11.42578125" customWidth="1"/>
    <col min="1049" max="1049" width="11.5703125" customWidth="1"/>
    <col min="1052" max="1052" width="11.28515625" customWidth="1"/>
    <col min="1055" max="1055" width="11.85546875" customWidth="1"/>
    <col min="1058" max="1058" width="11.140625" customWidth="1"/>
    <col min="1266" max="1266" width="37.85546875" customWidth="1"/>
    <col min="1267" max="1267" width="10.28515625" customWidth="1"/>
    <col min="1268" max="1268" width="8.7109375" customWidth="1"/>
    <col min="1269" max="1269" width="10.7109375" customWidth="1"/>
    <col min="1270" max="1271" width="8.7109375" customWidth="1"/>
    <col min="1272" max="1272" width="10.5703125" customWidth="1"/>
    <col min="1273" max="1274" width="8.7109375" customWidth="1"/>
    <col min="1275" max="1275" width="9.7109375" customWidth="1"/>
    <col min="1276" max="1277" width="8.7109375" customWidth="1"/>
    <col min="1278" max="1278" width="10.28515625" customWidth="1"/>
    <col min="1279" max="1280" width="8.7109375" customWidth="1"/>
    <col min="1281" max="1281" width="10.7109375" customWidth="1"/>
    <col min="1282" max="1283" width="8.7109375" customWidth="1"/>
    <col min="1284" max="1284" width="10.7109375" customWidth="1"/>
    <col min="1285" max="1286" width="8.7109375" customWidth="1"/>
    <col min="1287" max="1287" width="10" customWidth="1"/>
    <col min="1288" max="1289" width="8.7109375" customWidth="1"/>
    <col min="1290" max="1290" width="9.42578125" customWidth="1"/>
    <col min="1291" max="1292" width="8.7109375" customWidth="1"/>
    <col min="1293" max="1293" width="10" customWidth="1"/>
    <col min="1294" max="1295" width="8.7109375" customWidth="1"/>
    <col min="1296" max="1296" width="10.42578125" customWidth="1"/>
    <col min="1297" max="1298" width="8.7109375" customWidth="1"/>
    <col min="1299" max="1299" width="9.5703125" customWidth="1"/>
    <col min="1302" max="1302" width="11.42578125" customWidth="1"/>
    <col min="1305" max="1305" width="11.5703125" customWidth="1"/>
    <col min="1308" max="1308" width="11.28515625" customWidth="1"/>
    <col min="1311" max="1311" width="11.85546875" customWidth="1"/>
    <col min="1314" max="1314" width="11.140625" customWidth="1"/>
    <col min="1522" max="1522" width="37.85546875" customWidth="1"/>
    <col min="1523" max="1523" width="10.28515625" customWidth="1"/>
    <col min="1524" max="1524" width="8.7109375" customWidth="1"/>
    <col min="1525" max="1525" width="10.7109375" customWidth="1"/>
    <col min="1526" max="1527" width="8.7109375" customWidth="1"/>
    <col min="1528" max="1528" width="10.5703125" customWidth="1"/>
    <col min="1529" max="1530" width="8.7109375" customWidth="1"/>
    <col min="1531" max="1531" width="9.7109375" customWidth="1"/>
    <col min="1532" max="1533" width="8.7109375" customWidth="1"/>
    <col min="1534" max="1534" width="10.28515625" customWidth="1"/>
    <col min="1535" max="1536" width="8.7109375" customWidth="1"/>
    <col min="1537" max="1537" width="10.7109375" customWidth="1"/>
    <col min="1538" max="1539" width="8.7109375" customWidth="1"/>
    <col min="1540" max="1540" width="10.7109375" customWidth="1"/>
    <col min="1541" max="1542" width="8.7109375" customWidth="1"/>
    <col min="1543" max="1543" width="10" customWidth="1"/>
    <col min="1544" max="1545" width="8.7109375" customWidth="1"/>
    <col min="1546" max="1546" width="9.42578125" customWidth="1"/>
    <col min="1547" max="1548" width="8.7109375" customWidth="1"/>
    <col min="1549" max="1549" width="10" customWidth="1"/>
    <col min="1550" max="1551" width="8.7109375" customWidth="1"/>
    <col min="1552" max="1552" width="10.42578125" customWidth="1"/>
    <col min="1553" max="1554" width="8.7109375" customWidth="1"/>
    <col min="1555" max="1555" width="9.5703125" customWidth="1"/>
    <col min="1558" max="1558" width="11.42578125" customWidth="1"/>
    <col min="1561" max="1561" width="11.5703125" customWidth="1"/>
    <col min="1564" max="1564" width="11.28515625" customWidth="1"/>
    <col min="1567" max="1567" width="11.85546875" customWidth="1"/>
    <col min="1570" max="1570" width="11.140625" customWidth="1"/>
    <col min="1778" max="1778" width="37.85546875" customWidth="1"/>
    <col min="1779" max="1779" width="10.28515625" customWidth="1"/>
    <col min="1780" max="1780" width="8.7109375" customWidth="1"/>
    <col min="1781" max="1781" width="10.7109375" customWidth="1"/>
    <col min="1782" max="1783" width="8.7109375" customWidth="1"/>
    <col min="1784" max="1784" width="10.5703125" customWidth="1"/>
    <col min="1785" max="1786" width="8.7109375" customWidth="1"/>
    <col min="1787" max="1787" width="9.7109375" customWidth="1"/>
    <col min="1788" max="1789" width="8.7109375" customWidth="1"/>
    <col min="1790" max="1790" width="10.28515625" customWidth="1"/>
    <col min="1791" max="1792" width="8.7109375" customWidth="1"/>
    <col min="1793" max="1793" width="10.7109375" customWidth="1"/>
    <col min="1794" max="1795" width="8.7109375" customWidth="1"/>
    <col min="1796" max="1796" width="10.7109375" customWidth="1"/>
    <col min="1797" max="1798" width="8.7109375" customWidth="1"/>
    <col min="1799" max="1799" width="10" customWidth="1"/>
    <col min="1800" max="1801" width="8.7109375" customWidth="1"/>
    <col min="1802" max="1802" width="9.42578125" customWidth="1"/>
    <col min="1803" max="1804" width="8.7109375" customWidth="1"/>
    <col min="1805" max="1805" width="10" customWidth="1"/>
    <col min="1806" max="1807" width="8.7109375" customWidth="1"/>
    <col min="1808" max="1808" width="10.42578125" customWidth="1"/>
    <col min="1809" max="1810" width="8.7109375" customWidth="1"/>
    <col min="1811" max="1811" width="9.5703125" customWidth="1"/>
    <col min="1814" max="1814" width="11.42578125" customWidth="1"/>
    <col min="1817" max="1817" width="11.5703125" customWidth="1"/>
    <col min="1820" max="1820" width="11.28515625" customWidth="1"/>
    <col min="1823" max="1823" width="11.85546875" customWidth="1"/>
    <col min="1826" max="1826" width="11.140625" customWidth="1"/>
    <col min="2034" max="2034" width="37.85546875" customWidth="1"/>
    <col min="2035" max="2035" width="10.28515625" customWidth="1"/>
    <col min="2036" max="2036" width="8.7109375" customWidth="1"/>
    <col min="2037" max="2037" width="10.7109375" customWidth="1"/>
    <col min="2038" max="2039" width="8.7109375" customWidth="1"/>
    <col min="2040" max="2040" width="10.5703125" customWidth="1"/>
    <col min="2041" max="2042" width="8.7109375" customWidth="1"/>
    <col min="2043" max="2043" width="9.7109375" customWidth="1"/>
    <col min="2044" max="2045" width="8.7109375" customWidth="1"/>
    <col min="2046" max="2046" width="10.28515625" customWidth="1"/>
    <col min="2047" max="2048" width="8.7109375" customWidth="1"/>
    <col min="2049" max="2049" width="10.7109375" customWidth="1"/>
    <col min="2050" max="2051" width="8.7109375" customWidth="1"/>
    <col min="2052" max="2052" width="10.7109375" customWidth="1"/>
    <col min="2053" max="2054" width="8.7109375" customWidth="1"/>
    <col min="2055" max="2055" width="10" customWidth="1"/>
    <col min="2056" max="2057" width="8.7109375" customWidth="1"/>
    <col min="2058" max="2058" width="9.42578125" customWidth="1"/>
    <col min="2059" max="2060" width="8.7109375" customWidth="1"/>
    <col min="2061" max="2061" width="10" customWidth="1"/>
    <col min="2062" max="2063" width="8.7109375" customWidth="1"/>
    <col min="2064" max="2064" width="10.42578125" customWidth="1"/>
    <col min="2065" max="2066" width="8.7109375" customWidth="1"/>
    <col min="2067" max="2067" width="9.5703125" customWidth="1"/>
    <col min="2070" max="2070" width="11.42578125" customWidth="1"/>
    <col min="2073" max="2073" width="11.5703125" customWidth="1"/>
    <col min="2076" max="2076" width="11.28515625" customWidth="1"/>
    <col min="2079" max="2079" width="11.85546875" customWidth="1"/>
    <col min="2082" max="2082" width="11.140625" customWidth="1"/>
    <col min="2290" max="2290" width="37.85546875" customWidth="1"/>
    <col min="2291" max="2291" width="10.28515625" customWidth="1"/>
    <col min="2292" max="2292" width="8.7109375" customWidth="1"/>
    <col min="2293" max="2293" width="10.7109375" customWidth="1"/>
    <col min="2294" max="2295" width="8.7109375" customWidth="1"/>
    <col min="2296" max="2296" width="10.5703125" customWidth="1"/>
    <col min="2297" max="2298" width="8.7109375" customWidth="1"/>
    <col min="2299" max="2299" width="9.7109375" customWidth="1"/>
    <col min="2300" max="2301" width="8.7109375" customWidth="1"/>
    <col min="2302" max="2302" width="10.28515625" customWidth="1"/>
    <col min="2303" max="2304" width="8.7109375" customWidth="1"/>
    <col min="2305" max="2305" width="10.7109375" customWidth="1"/>
    <col min="2306" max="2307" width="8.7109375" customWidth="1"/>
    <col min="2308" max="2308" width="10.7109375" customWidth="1"/>
    <col min="2309" max="2310" width="8.7109375" customWidth="1"/>
    <col min="2311" max="2311" width="10" customWidth="1"/>
    <col min="2312" max="2313" width="8.7109375" customWidth="1"/>
    <col min="2314" max="2314" width="9.42578125" customWidth="1"/>
    <col min="2315" max="2316" width="8.7109375" customWidth="1"/>
    <col min="2317" max="2317" width="10" customWidth="1"/>
    <col min="2318" max="2319" width="8.7109375" customWidth="1"/>
    <col min="2320" max="2320" width="10.42578125" customWidth="1"/>
    <col min="2321" max="2322" width="8.7109375" customWidth="1"/>
    <col min="2323" max="2323" width="9.5703125" customWidth="1"/>
    <col min="2326" max="2326" width="11.42578125" customWidth="1"/>
    <col min="2329" max="2329" width="11.5703125" customWidth="1"/>
    <col min="2332" max="2332" width="11.28515625" customWidth="1"/>
    <col min="2335" max="2335" width="11.85546875" customWidth="1"/>
    <col min="2338" max="2338" width="11.140625" customWidth="1"/>
    <col min="2546" max="2546" width="37.85546875" customWidth="1"/>
    <col min="2547" max="2547" width="10.28515625" customWidth="1"/>
    <col min="2548" max="2548" width="8.7109375" customWidth="1"/>
    <col min="2549" max="2549" width="10.7109375" customWidth="1"/>
    <col min="2550" max="2551" width="8.7109375" customWidth="1"/>
    <col min="2552" max="2552" width="10.5703125" customWidth="1"/>
    <col min="2553" max="2554" width="8.7109375" customWidth="1"/>
    <col min="2555" max="2555" width="9.7109375" customWidth="1"/>
    <col min="2556" max="2557" width="8.7109375" customWidth="1"/>
    <col min="2558" max="2558" width="10.28515625" customWidth="1"/>
    <col min="2559" max="2560" width="8.7109375" customWidth="1"/>
    <col min="2561" max="2561" width="10.7109375" customWidth="1"/>
    <col min="2562" max="2563" width="8.7109375" customWidth="1"/>
    <col min="2564" max="2564" width="10.7109375" customWidth="1"/>
    <col min="2565" max="2566" width="8.7109375" customWidth="1"/>
    <col min="2567" max="2567" width="10" customWidth="1"/>
    <col min="2568" max="2569" width="8.7109375" customWidth="1"/>
    <col min="2570" max="2570" width="9.42578125" customWidth="1"/>
    <col min="2571" max="2572" width="8.7109375" customWidth="1"/>
    <col min="2573" max="2573" width="10" customWidth="1"/>
    <col min="2574" max="2575" width="8.7109375" customWidth="1"/>
    <col min="2576" max="2576" width="10.42578125" customWidth="1"/>
    <col min="2577" max="2578" width="8.7109375" customWidth="1"/>
    <col min="2579" max="2579" width="9.5703125" customWidth="1"/>
    <col min="2582" max="2582" width="11.42578125" customWidth="1"/>
    <col min="2585" max="2585" width="11.5703125" customWidth="1"/>
    <col min="2588" max="2588" width="11.28515625" customWidth="1"/>
    <col min="2591" max="2591" width="11.85546875" customWidth="1"/>
    <col min="2594" max="2594" width="11.140625" customWidth="1"/>
    <col min="2802" max="2802" width="37.85546875" customWidth="1"/>
    <col min="2803" max="2803" width="10.28515625" customWidth="1"/>
    <col min="2804" max="2804" width="8.7109375" customWidth="1"/>
    <col min="2805" max="2805" width="10.7109375" customWidth="1"/>
    <col min="2806" max="2807" width="8.7109375" customWidth="1"/>
    <col min="2808" max="2808" width="10.5703125" customWidth="1"/>
    <col min="2809" max="2810" width="8.7109375" customWidth="1"/>
    <col min="2811" max="2811" width="9.7109375" customWidth="1"/>
    <col min="2812" max="2813" width="8.7109375" customWidth="1"/>
    <col min="2814" max="2814" width="10.28515625" customWidth="1"/>
    <col min="2815" max="2816" width="8.7109375" customWidth="1"/>
    <col min="2817" max="2817" width="10.7109375" customWidth="1"/>
    <col min="2818" max="2819" width="8.7109375" customWidth="1"/>
    <col min="2820" max="2820" width="10.7109375" customWidth="1"/>
    <col min="2821" max="2822" width="8.7109375" customWidth="1"/>
    <col min="2823" max="2823" width="10" customWidth="1"/>
    <col min="2824" max="2825" width="8.7109375" customWidth="1"/>
    <col min="2826" max="2826" width="9.42578125" customWidth="1"/>
    <col min="2827" max="2828" width="8.7109375" customWidth="1"/>
    <col min="2829" max="2829" width="10" customWidth="1"/>
    <col min="2830" max="2831" width="8.7109375" customWidth="1"/>
    <col min="2832" max="2832" width="10.42578125" customWidth="1"/>
    <col min="2833" max="2834" width="8.7109375" customWidth="1"/>
    <col min="2835" max="2835" width="9.5703125" customWidth="1"/>
    <col min="2838" max="2838" width="11.42578125" customWidth="1"/>
    <col min="2841" max="2841" width="11.5703125" customWidth="1"/>
    <col min="2844" max="2844" width="11.28515625" customWidth="1"/>
    <col min="2847" max="2847" width="11.85546875" customWidth="1"/>
    <col min="2850" max="2850" width="11.140625" customWidth="1"/>
    <col min="3058" max="3058" width="37.85546875" customWidth="1"/>
    <col min="3059" max="3059" width="10.28515625" customWidth="1"/>
    <col min="3060" max="3060" width="8.7109375" customWidth="1"/>
    <col min="3061" max="3061" width="10.7109375" customWidth="1"/>
    <col min="3062" max="3063" width="8.7109375" customWidth="1"/>
    <col min="3064" max="3064" width="10.5703125" customWidth="1"/>
    <col min="3065" max="3066" width="8.7109375" customWidth="1"/>
    <col min="3067" max="3067" width="9.7109375" customWidth="1"/>
    <col min="3068" max="3069" width="8.7109375" customWidth="1"/>
    <col min="3070" max="3070" width="10.28515625" customWidth="1"/>
    <col min="3071" max="3072" width="8.7109375" customWidth="1"/>
    <col min="3073" max="3073" width="10.7109375" customWidth="1"/>
    <col min="3074" max="3075" width="8.7109375" customWidth="1"/>
    <col min="3076" max="3076" width="10.7109375" customWidth="1"/>
    <col min="3077" max="3078" width="8.7109375" customWidth="1"/>
    <col min="3079" max="3079" width="10" customWidth="1"/>
    <col min="3080" max="3081" width="8.7109375" customWidth="1"/>
    <col min="3082" max="3082" width="9.42578125" customWidth="1"/>
    <col min="3083" max="3084" width="8.7109375" customWidth="1"/>
    <col min="3085" max="3085" width="10" customWidth="1"/>
    <col min="3086" max="3087" width="8.7109375" customWidth="1"/>
    <col min="3088" max="3088" width="10.42578125" customWidth="1"/>
    <col min="3089" max="3090" width="8.7109375" customWidth="1"/>
    <col min="3091" max="3091" width="9.5703125" customWidth="1"/>
    <col min="3094" max="3094" width="11.42578125" customWidth="1"/>
    <col min="3097" max="3097" width="11.5703125" customWidth="1"/>
    <col min="3100" max="3100" width="11.28515625" customWidth="1"/>
    <col min="3103" max="3103" width="11.85546875" customWidth="1"/>
    <col min="3106" max="3106" width="11.140625" customWidth="1"/>
    <col min="3314" max="3314" width="37.85546875" customWidth="1"/>
    <col min="3315" max="3315" width="10.28515625" customWidth="1"/>
    <col min="3316" max="3316" width="8.7109375" customWidth="1"/>
    <col min="3317" max="3317" width="10.7109375" customWidth="1"/>
    <col min="3318" max="3319" width="8.7109375" customWidth="1"/>
    <col min="3320" max="3320" width="10.5703125" customWidth="1"/>
    <col min="3321" max="3322" width="8.7109375" customWidth="1"/>
    <col min="3323" max="3323" width="9.7109375" customWidth="1"/>
    <col min="3324" max="3325" width="8.7109375" customWidth="1"/>
    <col min="3326" max="3326" width="10.28515625" customWidth="1"/>
    <col min="3327" max="3328" width="8.7109375" customWidth="1"/>
    <col min="3329" max="3329" width="10.7109375" customWidth="1"/>
    <col min="3330" max="3331" width="8.7109375" customWidth="1"/>
    <col min="3332" max="3332" width="10.7109375" customWidth="1"/>
    <col min="3333" max="3334" width="8.7109375" customWidth="1"/>
    <col min="3335" max="3335" width="10" customWidth="1"/>
    <col min="3336" max="3337" width="8.7109375" customWidth="1"/>
    <col min="3338" max="3338" width="9.42578125" customWidth="1"/>
    <col min="3339" max="3340" width="8.7109375" customWidth="1"/>
    <col min="3341" max="3341" width="10" customWidth="1"/>
    <col min="3342" max="3343" width="8.7109375" customWidth="1"/>
    <col min="3344" max="3344" width="10.42578125" customWidth="1"/>
    <col min="3345" max="3346" width="8.7109375" customWidth="1"/>
    <col min="3347" max="3347" width="9.5703125" customWidth="1"/>
    <col min="3350" max="3350" width="11.42578125" customWidth="1"/>
    <col min="3353" max="3353" width="11.5703125" customWidth="1"/>
    <col min="3356" max="3356" width="11.28515625" customWidth="1"/>
    <col min="3359" max="3359" width="11.85546875" customWidth="1"/>
    <col min="3362" max="3362" width="11.140625" customWidth="1"/>
    <col min="3570" max="3570" width="37.85546875" customWidth="1"/>
    <col min="3571" max="3571" width="10.28515625" customWidth="1"/>
    <col min="3572" max="3572" width="8.7109375" customWidth="1"/>
    <col min="3573" max="3573" width="10.7109375" customWidth="1"/>
    <col min="3574" max="3575" width="8.7109375" customWidth="1"/>
    <col min="3576" max="3576" width="10.5703125" customWidth="1"/>
    <col min="3577" max="3578" width="8.7109375" customWidth="1"/>
    <col min="3579" max="3579" width="9.7109375" customWidth="1"/>
    <col min="3580" max="3581" width="8.7109375" customWidth="1"/>
    <col min="3582" max="3582" width="10.28515625" customWidth="1"/>
    <col min="3583" max="3584" width="8.7109375" customWidth="1"/>
    <col min="3585" max="3585" width="10.7109375" customWidth="1"/>
    <col min="3586" max="3587" width="8.7109375" customWidth="1"/>
    <col min="3588" max="3588" width="10.7109375" customWidth="1"/>
    <col min="3589" max="3590" width="8.7109375" customWidth="1"/>
    <col min="3591" max="3591" width="10" customWidth="1"/>
    <col min="3592" max="3593" width="8.7109375" customWidth="1"/>
    <col min="3594" max="3594" width="9.42578125" customWidth="1"/>
    <col min="3595" max="3596" width="8.7109375" customWidth="1"/>
    <col min="3597" max="3597" width="10" customWidth="1"/>
    <col min="3598" max="3599" width="8.7109375" customWidth="1"/>
    <col min="3600" max="3600" width="10.42578125" customWidth="1"/>
    <col min="3601" max="3602" width="8.7109375" customWidth="1"/>
    <col min="3603" max="3603" width="9.5703125" customWidth="1"/>
    <col min="3606" max="3606" width="11.42578125" customWidth="1"/>
    <col min="3609" max="3609" width="11.5703125" customWidth="1"/>
    <col min="3612" max="3612" width="11.28515625" customWidth="1"/>
    <col min="3615" max="3615" width="11.85546875" customWidth="1"/>
    <col min="3618" max="3618" width="11.140625" customWidth="1"/>
    <col min="3826" max="3826" width="37.85546875" customWidth="1"/>
    <col min="3827" max="3827" width="10.28515625" customWidth="1"/>
    <col min="3828" max="3828" width="8.7109375" customWidth="1"/>
    <col min="3829" max="3829" width="10.7109375" customWidth="1"/>
    <col min="3830" max="3831" width="8.7109375" customWidth="1"/>
    <col min="3832" max="3832" width="10.5703125" customWidth="1"/>
    <col min="3833" max="3834" width="8.7109375" customWidth="1"/>
    <col min="3835" max="3835" width="9.7109375" customWidth="1"/>
    <col min="3836" max="3837" width="8.7109375" customWidth="1"/>
    <col min="3838" max="3838" width="10.28515625" customWidth="1"/>
    <col min="3839" max="3840" width="8.7109375" customWidth="1"/>
    <col min="3841" max="3841" width="10.7109375" customWidth="1"/>
    <col min="3842" max="3843" width="8.7109375" customWidth="1"/>
    <col min="3844" max="3844" width="10.7109375" customWidth="1"/>
    <col min="3845" max="3846" width="8.7109375" customWidth="1"/>
    <col min="3847" max="3847" width="10" customWidth="1"/>
    <col min="3848" max="3849" width="8.7109375" customWidth="1"/>
    <col min="3850" max="3850" width="9.42578125" customWidth="1"/>
    <col min="3851" max="3852" width="8.7109375" customWidth="1"/>
    <col min="3853" max="3853" width="10" customWidth="1"/>
    <col min="3854" max="3855" width="8.7109375" customWidth="1"/>
    <col min="3856" max="3856" width="10.42578125" customWidth="1"/>
    <col min="3857" max="3858" width="8.7109375" customWidth="1"/>
    <col min="3859" max="3859" width="9.5703125" customWidth="1"/>
    <col min="3862" max="3862" width="11.42578125" customWidth="1"/>
    <col min="3865" max="3865" width="11.5703125" customWidth="1"/>
    <col min="3868" max="3868" width="11.28515625" customWidth="1"/>
    <col min="3871" max="3871" width="11.85546875" customWidth="1"/>
    <col min="3874" max="3874" width="11.140625" customWidth="1"/>
    <col min="4082" max="4082" width="37.85546875" customWidth="1"/>
    <col min="4083" max="4083" width="10.28515625" customWidth="1"/>
    <col min="4084" max="4084" width="8.7109375" customWidth="1"/>
    <col min="4085" max="4085" width="10.7109375" customWidth="1"/>
    <col min="4086" max="4087" width="8.7109375" customWidth="1"/>
    <col min="4088" max="4088" width="10.5703125" customWidth="1"/>
    <col min="4089" max="4090" width="8.7109375" customWidth="1"/>
    <col min="4091" max="4091" width="9.7109375" customWidth="1"/>
    <col min="4092" max="4093" width="8.7109375" customWidth="1"/>
    <col min="4094" max="4094" width="10.28515625" customWidth="1"/>
    <col min="4095" max="4096" width="8.7109375" customWidth="1"/>
    <col min="4097" max="4097" width="10.7109375" customWidth="1"/>
    <col min="4098" max="4099" width="8.7109375" customWidth="1"/>
    <col min="4100" max="4100" width="10.7109375" customWidth="1"/>
    <col min="4101" max="4102" width="8.7109375" customWidth="1"/>
    <col min="4103" max="4103" width="10" customWidth="1"/>
    <col min="4104" max="4105" width="8.7109375" customWidth="1"/>
    <col min="4106" max="4106" width="9.42578125" customWidth="1"/>
    <col min="4107" max="4108" width="8.7109375" customWidth="1"/>
    <col min="4109" max="4109" width="10" customWidth="1"/>
    <col min="4110" max="4111" width="8.7109375" customWidth="1"/>
    <col min="4112" max="4112" width="10.42578125" customWidth="1"/>
    <col min="4113" max="4114" width="8.7109375" customWidth="1"/>
    <col min="4115" max="4115" width="9.5703125" customWidth="1"/>
    <col min="4118" max="4118" width="11.42578125" customWidth="1"/>
    <col min="4121" max="4121" width="11.5703125" customWidth="1"/>
    <col min="4124" max="4124" width="11.28515625" customWidth="1"/>
    <col min="4127" max="4127" width="11.85546875" customWidth="1"/>
    <col min="4130" max="4130" width="11.140625" customWidth="1"/>
    <col min="4338" max="4338" width="37.85546875" customWidth="1"/>
    <col min="4339" max="4339" width="10.28515625" customWidth="1"/>
    <col min="4340" max="4340" width="8.7109375" customWidth="1"/>
    <col min="4341" max="4341" width="10.7109375" customWidth="1"/>
    <col min="4342" max="4343" width="8.7109375" customWidth="1"/>
    <col min="4344" max="4344" width="10.5703125" customWidth="1"/>
    <col min="4345" max="4346" width="8.7109375" customWidth="1"/>
    <col min="4347" max="4347" width="9.7109375" customWidth="1"/>
    <col min="4348" max="4349" width="8.7109375" customWidth="1"/>
    <col min="4350" max="4350" width="10.28515625" customWidth="1"/>
    <col min="4351" max="4352" width="8.7109375" customWidth="1"/>
    <col min="4353" max="4353" width="10.7109375" customWidth="1"/>
    <col min="4354" max="4355" width="8.7109375" customWidth="1"/>
    <col min="4356" max="4356" width="10.7109375" customWidth="1"/>
    <col min="4357" max="4358" width="8.7109375" customWidth="1"/>
    <col min="4359" max="4359" width="10" customWidth="1"/>
    <col min="4360" max="4361" width="8.7109375" customWidth="1"/>
    <col min="4362" max="4362" width="9.42578125" customWidth="1"/>
    <col min="4363" max="4364" width="8.7109375" customWidth="1"/>
    <col min="4365" max="4365" width="10" customWidth="1"/>
    <col min="4366" max="4367" width="8.7109375" customWidth="1"/>
    <col min="4368" max="4368" width="10.42578125" customWidth="1"/>
    <col min="4369" max="4370" width="8.7109375" customWidth="1"/>
    <col min="4371" max="4371" width="9.5703125" customWidth="1"/>
    <col min="4374" max="4374" width="11.42578125" customWidth="1"/>
    <col min="4377" max="4377" width="11.5703125" customWidth="1"/>
    <col min="4380" max="4380" width="11.28515625" customWidth="1"/>
    <col min="4383" max="4383" width="11.85546875" customWidth="1"/>
    <col min="4386" max="4386" width="11.140625" customWidth="1"/>
    <col min="4594" max="4594" width="37.85546875" customWidth="1"/>
    <col min="4595" max="4595" width="10.28515625" customWidth="1"/>
    <col min="4596" max="4596" width="8.7109375" customWidth="1"/>
    <col min="4597" max="4597" width="10.7109375" customWidth="1"/>
    <col min="4598" max="4599" width="8.7109375" customWidth="1"/>
    <col min="4600" max="4600" width="10.5703125" customWidth="1"/>
    <col min="4601" max="4602" width="8.7109375" customWidth="1"/>
    <col min="4603" max="4603" width="9.7109375" customWidth="1"/>
    <col min="4604" max="4605" width="8.7109375" customWidth="1"/>
    <col min="4606" max="4606" width="10.28515625" customWidth="1"/>
    <col min="4607" max="4608" width="8.7109375" customWidth="1"/>
    <col min="4609" max="4609" width="10.7109375" customWidth="1"/>
    <col min="4610" max="4611" width="8.7109375" customWidth="1"/>
    <col min="4612" max="4612" width="10.7109375" customWidth="1"/>
    <col min="4613" max="4614" width="8.7109375" customWidth="1"/>
    <col min="4615" max="4615" width="10" customWidth="1"/>
    <col min="4616" max="4617" width="8.7109375" customWidth="1"/>
    <col min="4618" max="4618" width="9.42578125" customWidth="1"/>
    <col min="4619" max="4620" width="8.7109375" customWidth="1"/>
    <col min="4621" max="4621" width="10" customWidth="1"/>
    <col min="4622" max="4623" width="8.7109375" customWidth="1"/>
    <col min="4624" max="4624" width="10.42578125" customWidth="1"/>
    <col min="4625" max="4626" width="8.7109375" customWidth="1"/>
    <col min="4627" max="4627" width="9.5703125" customWidth="1"/>
    <col min="4630" max="4630" width="11.42578125" customWidth="1"/>
    <col min="4633" max="4633" width="11.5703125" customWidth="1"/>
    <col min="4636" max="4636" width="11.28515625" customWidth="1"/>
    <col min="4639" max="4639" width="11.85546875" customWidth="1"/>
    <col min="4642" max="4642" width="11.140625" customWidth="1"/>
    <col min="4850" max="4850" width="37.85546875" customWidth="1"/>
    <col min="4851" max="4851" width="10.28515625" customWidth="1"/>
    <col min="4852" max="4852" width="8.7109375" customWidth="1"/>
    <col min="4853" max="4853" width="10.7109375" customWidth="1"/>
    <col min="4854" max="4855" width="8.7109375" customWidth="1"/>
    <col min="4856" max="4856" width="10.5703125" customWidth="1"/>
    <col min="4857" max="4858" width="8.7109375" customWidth="1"/>
    <col min="4859" max="4859" width="9.7109375" customWidth="1"/>
    <col min="4860" max="4861" width="8.7109375" customWidth="1"/>
    <col min="4862" max="4862" width="10.28515625" customWidth="1"/>
    <col min="4863" max="4864" width="8.7109375" customWidth="1"/>
    <col min="4865" max="4865" width="10.7109375" customWidth="1"/>
    <col min="4866" max="4867" width="8.7109375" customWidth="1"/>
    <col min="4868" max="4868" width="10.7109375" customWidth="1"/>
    <col min="4869" max="4870" width="8.7109375" customWidth="1"/>
    <col min="4871" max="4871" width="10" customWidth="1"/>
    <col min="4872" max="4873" width="8.7109375" customWidth="1"/>
    <col min="4874" max="4874" width="9.42578125" customWidth="1"/>
    <col min="4875" max="4876" width="8.7109375" customWidth="1"/>
    <col min="4877" max="4877" width="10" customWidth="1"/>
    <col min="4878" max="4879" width="8.7109375" customWidth="1"/>
    <col min="4880" max="4880" width="10.42578125" customWidth="1"/>
    <col min="4881" max="4882" width="8.7109375" customWidth="1"/>
    <col min="4883" max="4883" width="9.5703125" customWidth="1"/>
    <col min="4886" max="4886" width="11.42578125" customWidth="1"/>
    <col min="4889" max="4889" width="11.5703125" customWidth="1"/>
    <col min="4892" max="4892" width="11.28515625" customWidth="1"/>
    <col min="4895" max="4895" width="11.85546875" customWidth="1"/>
    <col min="4898" max="4898" width="11.140625" customWidth="1"/>
    <col min="5106" max="5106" width="37.85546875" customWidth="1"/>
    <col min="5107" max="5107" width="10.28515625" customWidth="1"/>
    <col min="5108" max="5108" width="8.7109375" customWidth="1"/>
    <col min="5109" max="5109" width="10.7109375" customWidth="1"/>
    <col min="5110" max="5111" width="8.7109375" customWidth="1"/>
    <col min="5112" max="5112" width="10.5703125" customWidth="1"/>
    <col min="5113" max="5114" width="8.7109375" customWidth="1"/>
    <col min="5115" max="5115" width="9.7109375" customWidth="1"/>
    <col min="5116" max="5117" width="8.7109375" customWidth="1"/>
    <col min="5118" max="5118" width="10.28515625" customWidth="1"/>
    <col min="5119" max="5120" width="8.7109375" customWidth="1"/>
    <col min="5121" max="5121" width="10.7109375" customWidth="1"/>
    <col min="5122" max="5123" width="8.7109375" customWidth="1"/>
    <col min="5124" max="5124" width="10.7109375" customWidth="1"/>
    <col min="5125" max="5126" width="8.7109375" customWidth="1"/>
    <col min="5127" max="5127" width="10" customWidth="1"/>
    <col min="5128" max="5129" width="8.7109375" customWidth="1"/>
    <col min="5130" max="5130" width="9.42578125" customWidth="1"/>
    <col min="5131" max="5132" width="8.7109375" customWidth="1"/>
    <col min="5133" max="5133" width="10" customWidth="1"/>
    <col min="5134" max="5135" width="8.7109375" customWidth="1"/>
    <col min="5136" max="5136" width="10.42578125" customWidth="1"/>
    <col min="5137" max="5138" width="8.7109375" customWidth="1"/>
    <col min="5139" max="5139" width="9.5703125" customWidth="1"/>
    <col min="5142" max="5142" width="11.42578125" customWidth="1"/>
    <col min="5145" max="5145" width="11.5703125" customWidth="1"/>
    <col min="5148" max="5148" width="11.28515625" customWidth="1"/>
    <col min="5151" max="5151" width="11.85546875" customWidth="1"/>
    <col min="5154" max="5154" width="11.140625" customWidth="1"/>
    <col min="5362" max="5362" width="37.85546875" customWidth="1"/>
    <col min="5363" max="5363" width="10.28515625" customWidth="1"/>
    <col min="5364" max="5364" width="8.7109375" customWidth="1"/>
    <col min="5365" max="5365" width="10.7109375" customWidth="1"/>
    <col min="5366" max="5367" width="8.7109375" customWidth="1"/>
    <col min="5368" max="5368" width="10.5703125" customWidth="1"/>
    <col min="5369" max="5370" width="8.7109375" customWidth="1"/>
    <col min="5371" max="5371" width="9.7109375" customWidth="1"/>
    <col min="5372" max="5373" width="8.7109375" customWidth="1"/>
    <col min="5374" max="5374" width="10.28515625" customWidth="1"/>
    <col min="5375" max="5376" width="8.7109375" customWidth="1"/>
    <col min="5377" max="5377" width="10.7109375" customWidth="1"/>
    <col min="5378" max="5379" width="8.7109375" customWidth="1"/>
    <col min="5380" max="5380" width="10.7109375" customWidth="1"/>
    <col min="5381" max="5382" width="8.7109375" customWidth="1"/>
    <col min="5383" max="5383" width="10" customWidth="1"/>
    <col min="5384" max="5385" width="8.7109375" customWidth="1"/>
    <col min="5386" max="5386" width="9.42578125" customWidth="1"/>
    <col min="5387" max="5388" width="8.7109375" customWidth="1"/>
    <col min="5389" max="5389" width="10" customWidth="1"/>
    <col min="5390" max="5391" width="8.7109375" customWidth="1"/>
    <col min="5392" max="5392" width="10.42578125" customWidth="1"/>
    <col min="5393" max="5394" width="8.7109375" customWidth="1"/>
    <col min="5395" max="5395" width="9.5703125" customWidth="1"/>
    <col min="5398" max="5398" width="11.42578125" customWidth="1"/>
    <col min="5401" max="5401" width="11.5703125" customWidth="1"/>
    <col min="5404" max="5404" width="11.28515625" customWidth="1"/>
    <col min="5407" max="5407" width="11.85546875" customWidth="1"/>
    <col min="5410" max="5410" width="11.140625" customWidth="1"/>
    <col min="5618" max="5618" width="37.85546875" customWidth="1"/>
    <col min="5619" max="5619" width="10.28515625" customWidth="1"/>
    <col min="5620" max="5620" width="8.7109375" customWidth="1"/>
    <col min="5621" max="5621" width="10.7109375" customWidth="1"/>
    <col min="5622" max="5623" width="8.7109375" customWidth="1"/>
    <col min="5624" max="5624" width="10.5703125" customWidth="1"/>
    <col min="5625" max="5626" width="8.7109375" customWidth="1"/>
    <col min="5627" max="5627" width="9.7109375" customWidth="1"/>
    <col min="5628" max="5629" width="8.7109375" customWidth="1"/>
    <col min="5630" max="5630" width="10.28515625" customWidth="1"/>
    <col min="5631" max="5632" width="8.7109375" customWidth="1"/>
    <col min="5633" max="5633" width="10.7109375" customWidth="1"/>
    <col min="5634" max="5635" width="8.7109375" customWidth="1"/>
    <col min="5636" max="5636" width="10.7109375" customWidth="1"/>
    <col min="5637" max="5638" width="8.7109375" customWidth="1"/>
    <col min="5639" max="5639" width="10" customWidth="1"/>
    <col min="5640" max="5641" width="8.7109375" customWidth="1"/>
    <col min="5642" max="5642" width="9.42578125" customWidth="1"/>
    <col min="5643" max="5644" width="8.7109375" customWidth="1"/>
    <col min="5645" max="5645" width="10" customWidth="1"/>
    <col min="5646" max="5647" width="8.7109375" customWidth="1"/>
    <col min="5648" max="5648" width="10.42578125" customWidth="1"/>
    <col min="5649" max="5650" width="8.7109375" customWidth="1"/>
    <col min="5651" max="5651" width="9.5703125" customWidth="1"/>
    <col min="5654" max="5654" width="11.42578125" customWidth="1"/>
    <col min="5657" max="5657" width="11.5703125" customWidth="1"/>
    <col min="5660" max="5660" width="11.28515625" customWidth="1"/>
    <col min="5663" max="5663" width="11.85546875" customWidth="1"/>
    <col min="5666" max="5666" width="11.140625" customWidth="1"/>
    <col min="5874" max="5874" width="37.85546875" customWidth="1"/>
    <col min="5875" max="5875" width="10.28515625" customWidth="1"/>
    <col min="5876" max="5876" width="8.7109375" customWidth="1"/>
    <col min="5877" max="5877" width="10.7109375" customWidth="1"/>
    <col min="5878" max="5879" width="8.7109375" customWidth="1"/>
    <col min="5880" max="5880" width="10.5703125" customWidth="1"/>
    <col min="5881" max="5882" width="8.7109375" customWidth="1"/>
    <col min="5883" max="5883" width="9.7109375" customWidth="1"/>
    <col min="5884" max="5885" width="8.7109375" customWidth="1"/>
    <col min="5886" max="5886" width="10.28515625" customWidth="1"/>
    <col min="5887" max="5888" width="8.7109375" customWidth="1"/>
    <col min="5889" max="5889" width="10.7109375" customWidth="1"/>
    <col min="5890" max="5891" width="8.7109375" customWidth="1"/>
    <col min="5892" max="5892" width="10.7109375" customWidth="1"/>
    <col min="5893" max="5894" width="8.7109375" customWidth="1"/>
    <col min="5895" max="5895" width="10" customWidth="1"/>
    <col min="5896" max="5897" width="8.7109375" customWidth="1"/>
    <col min="5898" max="5898" width="9.42578125" customWidth="1"/>
    <col min="5899" max="5900" width="8.7109375" customWidth="1"/>
    <col min="5901" max="5901" width="10" customWidth="1"/>
    <col min="5902" max="5903" width="8.7109375" customWidth="1"/>
    <col min="5904" max="5904" width="10.42578125" customWidth="1"/>
    <col min="5905" max="5906" width="8.7109375" customWidth="1"/>
    <col min="5907" max="5907" width="9.5703125" customWidth="1"/>
    <col min="5910" max="5910" width="11.42578125" customWidth="1"/>
    <col min="5913" max="5913" width="11.5703125" customWidth="1"/>
    <col min="5916" max="5916" width="11.28515625" customWidth="1"/>
    <col min="5919" max="5919" width="11.85546875" customWidth="1"/>
    <col min="5922" max="5922" width="11.140625" customWidth="1"/>
    <col min="6130" max="6130" width="37.85546875" customWidth="1"/>
    <col min="6131" max="6131" width="10.28515625" customWidth="1"/>
    <col min="6132" max="6132" width="8.7109375" customWidth="1"/>
    <col min="6133" max="6133" width="10.7109375" customWidth="1"/>
    <col min="6134" max="6135" width="8.7109375" customWidth="1"/>
    <col min="6136" max="6136" width="10.5703125" customWidth="1"/>
    <col min="6137" max="6138" width="8.7109375" customWidth="1"/>
    <col min="6139" max="6139" width="9.7109375" customWidth="1"/>
    <col min="6140" max="6141" width="8.7109375" customWidth="1"/>
    <col min="6142" max="6142" width="10.28515625" customWidth="1"/>
    <col min="6143" max="6144" width="8.7109375" customWidth="1"/>
    <col min="6145" max="6145" width="10.7109375" customWidth="1"/>
    <col min="6146" max="6147" width="8.7109375" customWidth="1"/>
    <col min="6148" max="6148" width="10.7109375" customWidth="1"/>
    <col min="6149" max="6150" width="8.7109375" customWidth="1"/>
    <col min="6151" max="6151" width="10" customWidth="1"/>
    <col min="6152" max="6153" width="8.7109375" customWidth="1"/>
    <col min="6154" max="6154" width="9.42578125" customWidth="1"/>
    <col min="6155" max="6156" width="8.7109375" customWidth="1"/>
    <col min="6157" max="6157" width="10" customWidth="1"/>
    <col min="6158" max="6159" width="8.7109375" customWidth="1"/>
    <col min="6160" max="6160" width="10.42578125" customWidth="1"/>
    <col min="6161" max="6162" width="8.7109375" customWidth="1"/>
    <col min="6163" max="6163" width="9.5703125" customWidth="1"/>
    <col min="6166" max="6166" width="11.42578125" customWidth="1"/>
    <col min="6169" max="6169" width="11.5703125" customWidth="1"/>
    <col min="6172" max="6172" width="11.28515625" customWidth="1"/>
    <col min="6175" max="6175" width="11.85546875" customWidth="1"/>
    <col min="6178" max="6178" width="11.140625" customWidth="1"/>
    <col min="6386" max="6386" width="37.85546875" customWidth="1"/>
    <col min="6387" max="6387" width="10.28515625" customWidth="1"/>
    <col min="6388" max="6388" width="8.7109375" customWidth="1"/>
    <col min="6389" max="6389" width="10.7109375" customWidth="1"/>
    <col min="6390" max="6391" width="8.7109375" customWidth="1"/>
    <col min="6392" max="6392" width="10.5703125" customWidth="1"/>
    <col min="6393" max="6394" width="8.7109375" customWidth="1"/>
    <col min="6395" max="6395" width="9.7109375" customWidth="1"/>
    <col min="6396" max="6397" width="8.7109375" customWidth="1"/>
    <col min="6398" max="6398" width="10.28515625" customWidth="1"/>
    <col min="6399" max="6400" width="8.7109375" customWidth="1"/>
    <col min="6401" max="6401" width="10.7109375" customWidth="1"/>
    <col min="6402" max="6403" width="8.7109375" customWidth="1"/>
    <col min="6404" max="6404" width="10.7109375" customWidth="1"/>
    <col min="6405" max="6406" width="8.7109375" customWidth="1"/>
    <col min="6407" max="6407" width="10" customWidth="1"/>
    <col min="6408" max="6409" width="8.7109375" customWidth="1"/>
    <col min="6410" max="6410" width="9.42578125" customWidth="1"/>
    <col min="6411" max="6412" width="8.7109375" customWidth="1"/>
    <col min="6413" max="6413" width="10" customWidth="1"/>
    <col min="6414" max="6415" width="8.7109375" customWidth="1"/>
    <col min="6416" max="6416" width="10.42578125" customWidth="1"/>
    <col min="6417" max="6418" width="8.7109375" customWidth="1"/>
    <col min="6419" max="6419" width="9.5703125" customWidth="1"/>
    <col min="6422" max="6422" width="11.42578125" customWidth="1"/>
    <col min="6425" max="6425" width="11.5703125" customWidth="1"/>
    <col min="6428" max="6428" width="11.28515625" customWidth="1"/>
    <col min="6431" max="6431" width="11.85546875" customWidth="1"/>
    <col min="6434" max="6434" width="11.140625" customWidth="1"/>
    <col min="6642" max="6642" width="37.85546875" customWidth="1"/>
    <col min="6643" max="6643" width="10.28515625" customWidth="1"/>
    <col min="6644" max="6644" width="8.7109375" customWidth="1"/>
    <col min="6645" max="6645" width="10.7109375" customWidth="1"/>
    <col min="6646" max="6647" width="8.7109375" customWidth="1"/>
    <col min="6648" max="6648" width="10.5703125" customWidth="1"/>
    <col min="6649" max="6650" width="8.7109375" customWidth="1"/>
    <col min="6651" max="6651" width="9.7109375" customWidth="1"/>
    <col min="6652" max="6653" width="8.7109375" customWidth="1"/>
    <col min="6654" max="6654" width="10.28515625" customWidth="1"/>
    <col min="6655" max="6656" width="8.7109375" customWidth="1"/>
    <col min="6657" max="6657" width="10.7109375" customWidth="1"/>
    <col min="6658" max="6659" width="8.7109375" customWidth="1"/>
    <col min="6660" max="6660" width="10.7109375" customWidth="1"/>
    <col min="6661" max="6662" width="8.7109375" customWidth="1"/>
    <col min="6663" max="6663" width="10" customWidth="1"/>
    <col min="6664" max="6665" width="8.7109375" customWidth="1"/>
    <col min="6666" max="6666" width="9.42578125" customWidth="1"/>
    <col min="6667" max="6668" width="8.7109375" customWidth="1"/>
    <col min="6669" max="6669" width="10" customWidth="1"/>
    <col min="6670" max="6671" width="8.7109375" customWidth="1"/>
    <col min="6672" max="6672" width="10.42578125" customWidth="1"/>
    <col min="6673" max="6674" width="8.7109375" customWidth="1"/>
    <col min="6675" max="6675" width="9.5703125" customWidth="1"/>
    <col min="6678" max="6678" width="11.42578125" customWidth="1"/>
    <col min="6681" max="6681" width="11.5703125" customWidth="1"/>
    <col min="6684" max="6684" width="11.28515625" customWidth="1"/>
    <col min="6687" max="6687" width="11.85546875" customWidth="1"/>
    <col min="6690" max="6690" width="11.140625" customWidth="1"/>
    <col min="6898" max="6898" width="37.85546875" customWidth="1"/>
    <col min="6899" max="6899" width="10.28515625" customWidth="1"/>
    <col min="6900" max="6900" width="8.7109375" customWidth="1"/>
    <col min="6901" max="6901" width="10.7109375" customWidth="1"/>
    <col min="6902" max="6903" width="8.7109375" customWidth="1"/>
    <col min="6904" max="6904" width="10.5703125" customWidth="1"/>
    <col min="6905" max="6906" width="8.7109375" customWidth="1"/>
    <col min="6907" max="6907" width="9.7109375" customWidth="1"/>
    <col min="6908" max="6909" width="8.7109375" customWidth="1"/>
    <col min="6910" max="6910" width="10.28515625" customWidth="1"/>
    <col min="6911" max="6912" width="8.7109375" customWidth="1"/>
    <col min="6913" max="6913" width="10.7109375" customWidth="1"/>
    <col min="6914" max="6915" width="8.7109375" customWidth="1"/>
    <col min="6916" max="6916" width="10.7109375" customWidth="1"/>
    <col min="6917" max="6918" width="8.7109375" customWidth="1"/>
    <col min="6919" max="6919" width="10" customWidth="1"/>
    <col min="6920" max="6921" width="8.7109375" customWidth="1"/>
    <col min="6922" max="6922" width="9.42578125" customWidth="1"/>
    <col min="6923" max="6924" width="8.7109375" customWidth="1"/>
    <col min="6925" max="6925" width="10" customWidth="1"/>
    <col min="6926" max="6927" width="8.7109375" customWidth="1"/>
    <col min="6928" max="6928" width="10.42578125" customWidth="1"/>
    <col min="6929" max="6930" width="8.7109375" customWidth="1"/>
    <col min="6931" max="6931" width="9.5703125" customWidth="1"/>
    <col min="6934" max="6934" width="11.42578125" customWidth="1"/>
    <col min="6937" max="6937" width="11.5703125" customWidth="1"/>
    <col min="6940" max="6940" width="11.28515625" customWidth="1"/>
    <col min="6943" max="6943" width="11.85546875" customWidth="1"/>
    <col min="6946" max="6946" width="11.140625" customWidth="1"/>
    <col min="7154" max="7154" width="37.85546875" customWidth="1"/>
    <col min="7155" max="7155" width="10.28515625" customWidth="1"/>
    <col min="7156" max="7156" width="8.7109375" customWidth="1"/>
    <col min="7157" max="7157" width="10.7109375" customWidth="1"/>
    <col min="7158" max="7159" width="8.7109375" customWidth="1"/>
    <col min="7160" max="7160" width="10.5703125" customWidth="1"/>
    <col min="7161" max="7162" width="8.7109375" customWidth="1"/>
    <col min="7163" max="7163" width="9.7109375" customWidth="1"/>
    <col min="7164" max="7165" width="8.7109375" customWidth="1"/>
    <col min="7166" max="7166" width="10.28515625" customWidth="1"/>
    <col min="7167" max="7168" width="8.7109375" customWidth="1"/>
    <col min="7169" max="7169" width="10.7109375" customWidth="1"/>
    <col min="7170" max="7171" width="8.7109375" customWidth="1"/>
    <col min="7172" max="7172" width="10.7109375" customWidth="1"/>
    <col min="7173" max="7174" width="8.7109375" customWidth="1"/>
    <col min="7175" max="7175" width="10" customWidth="1"/>
    <col min="7176" max="7177" width="8.7109375" customWidth="1"/>
    <col min="7178" max="7178" width="9.42578125" customWidth="1"/>
    <col min="7179" max="7180" width="8.7109375" customWidth="1"/>
    <col min="7181" max="7181" width="10" customWidth="1"/>
    <col min="7182" max="7183" width="8.7109375" customWidth="1"/>
    <col min="7184" max="7184" width="10.42578125" customWidth="1"/>
    <col min="7185" max="7186" width="8.7109375" customWidth="1"/>
    <col min="7187" max="7187" width="9.5703125" customWidth="1"/>
    <col min="7190" max="7190" width="11.42578125" customWidth="1"/>
    <col min="7193" max="7193" width="11.5703125" customWidth="1"/>
    <col min="7196" max="7196" width="11.28515625" customWidth="1"/>
    <col min="7199" max="7199" width="11.85546875" customWidth="1"/>
    <col min="7202" max="7202" width="11.140625" customWidth="1"/>
    <col min="7410" max="7410" width="37.85546875" customWidth="1"/>
    <col min="7411" max="7411" width="10.28515625" customWidth="1"/>
    <col min="7412" max="7412" width="8.7109375" customWidth="1"/>
    <col min="7413" max="7413" width="10.7109375" customWidth="1"/>
    <col min="7414" max="7415" width="8.7109375" customWidth="1"/>
    <col min="7416" max="7416" width="10.5703125" customWidth="1"/>
    <col min="7417" max="7418" width="8.7109375" customWidth="1"/>
    <col min="7419" max="7419" width="9.7109375" customWidth="1"/>
    <col min="7420" max="7421" width="8.7109375" customWidth="1"/>
    <col min="7422" max="7422" width="10.28515625" customWidth="1"/>
    <col min="7423" max="7424" width="8.7109375" customWidth="1"/>
    <col min="7425" max="7425" width="10.7109375" customWidth="1"/>
    <col min="7426" max="7427" width="8.7109375" customWidth="1"/>
    <col min="7428" max="7428" width="10.7109375" customWidth="1"/>
    <col min="7429" max="7430" width="8.7109375" customWidth="1"/>
    <col min="7431" max="7431" width="10" customWidth="1"/>
    <col min="7432" max="7433" width="8.7109375" customWidth="1"/>
    <col min="7434" max="7434" width="9.42578125" customWidth="1"/>
    <col min="7435" max="7436" width="8.7109375" customWidth="1"/>
    <col min="7437" max="7437" width="10" customWidth="1"/>
    <col min="7438" max="7439" width="8.7109375" customWidth="1"/>
    <col min="7440" max="7440" width="10.42578125" customWidth="1"/>
    <col min="7441" max="7442" width="8.7109375" customWidth="1"/>
    <col min="7443" max="7443" width="9.5703125" customWidth="1"/>
    <col min="7446" max="7446" width="11.42578125" customWidth="1"/>
    <col min="7449" max="7449" width="11.5703125" customWidth="1"/>
    <col min="7452" max="7452" width="11.28515625" customWidth="1"/>
    <col min="7455" max="7455" width="11.85546875" customWidth="1"/>
    <col min="7458" max="7458" width="11.140625" customWidth="1"/>
    <col min="7666" max="7666" width="37.85546875" customWidth="1"/>
    <col min="7667" max="7667" width="10.28515625" customWidth="1"/>
    <col min="7668" max="7668" width="8.7109375" customWidth="1"/>
    <col min="7669" max="7669" width="10.7109375" customWidth="1"/>
    <col min="7670" max="7671" width="8.7109375" customWidth="1"/>
    <col min="7672" max="7672" width="10.5703125" customWidth="1"/>
    <col min="7673" max="7674" width="8.7109375" customWidth="1"/>
    <col min="7675" max="7675" width="9.7109375" customWidth="1"/>
    <col min="7676" max="7677" width="8.7109375" customWidth="1"/>
    <col min="7678" max="7678" width="10.28515625" customWidth="1"/>
    <col min="7679" max="7680" width="8.7109375" customWidth="1"/>
    <col min="7681" max="7681" width="10.7109375" customWidth="1"/>
    <col min="7682" max="7683" width="8.7109375" customWidth="1"/>
    <col min="7684" max="7684" width="10.7109375" customWidth="1"/>
    <col min="7685" max="7686" width="8.7109375" customWidth="1"/>
    <col min="7687" max="7687" width="10" customWidth="1"/>
    <col min="7688" max="7689" width="8.7109375" customWidth="1"/>
    <col min="7690" max="7690" width="9.42578125" customWidth="1"/>
    <col min="7691" max="7692" width="8.7109375" customWidth="1"/>
    <col min="7693" max="7693" width="10" customWidth="1"/>
    <col min="7694" max="7695" width="8.7109375" customWidth="1"/>
    <col min="7696" max="7696" width="10.42578125" customWidth="1"/>
    <col min="7697" max="7698" width="8.7109375" customWidth="1"/>
    <col min="7699" max="7699" width="9.5703125" customWidth="1"/>
    <col min="7702" max="7702" width="11.42578125" customWidth="1"/>
    <col min="7705" max="7705" width="11.5703125" customWidth="1"/>
    <col min="7708" max="7708" width="11.28515625" customWidth="1"/>
    <col min="7711" max="7711" width="11.85546875" customWidth="1"/>
    <col min="7714" max="7714" width="11.140625" customWidth="1"/>
    <col min="7922" max="7922" width="37.85546875" customWidth="1"/>
    <col min="7923" max="7923" width="10.28515625" customWidth="1"/>
    <col min="7924" max="7924" width="8.7109375" customWidth="1"/>
    <col min="7925" max="7925" width="10.7109375" customWidth="1"/>
    <col min="7926" max="7927" width="8.7109375" customWidth="1"/>
    <col min="7928" max="7928" width="10.5703125" customWidth="1"/>
    <col min="7929" max="7930" width="8.7109375" customWidth="1"/>
    <col min="7931" max="7931" width="9.7109375" customWidth="1"/>
    <col min="7932" max="7933" width="8.7109375" customWidth="1"/>
    <col min="7934" max="7934" width="10.28515625" customWidth="1"/>
    <col min="7935" max="7936" width="8.7109375" customWidth="1"/>
    <col min="7937" max="7937" width="10.7109375" customWidth="1"/>
    <col min="7938" max="7939" width="8.7109375" customWidth="1"/>
    <col min="7940" max="7940" width="10.7109375" customWidth="1"/>
    <col min="7941" max="7942" width="8.7109375" customWidth="1"/>
    <col min="7943" max="7943" width="10" customWidth="1"/>
    <col min="7944" max="7945" width="8.7109375" customWidth="1"/>
    <col min="7946" max="7946" width="9.42578125" customWidth="1"/>
    <col min="7947" max="7948" width="8.7109375" customWidth="1"/>
    <col min="7949" max="7949" width="10" customWidth="1"/>
    <col min="7950" max="7951" width="8.7109375" customWidth="1"/>
    <col min="7952" max="7952" width="10.42578125" customWidth="1"/>
    <col min="7953" max="7954" width="8.7109375" customWidth="1"/>
    <col min="7955" max="7955" width="9.5703125" customWidth="1"/>
    <col min="7958" max="7958" width="11.42578125" customWidth="1"/>
    <col min="7961" max="7961" width="11.5703125" customWidth="1"/>
    <col min="7964" max="7964" width="11.28515625" customWidth="1"/>
    <col min="7967" max="7967" width="11.85546875" customWidth="1"/>
    <col min="7970" max="7970" width="11.140625" customWidth="1"/>
    <col min="8178" max="8178" width="37.85546875" customWidth="1"/>
    <col min="8179" max="8179" width="10.28515625" customWidth="1"/>
    <col min="8180" max="8180" width="8.7109375" customWidth="1"/>
    <col min="8181" max="8181" width="10.7109375" customWidth="1"/>
    <col min="8182" max="8183" width="8.7109375" customWidth="1"/>
    <col min="8184" max="8184" width="10.5703125" customWidth="1"/>
    <col min="8185" max="8186" width="8.7109375" customWidth="1"/>
    <col min="8187" max="8187" width="9.7109375" customWidth="1"/>
    <col min="8188" max="8189" width="8.7109375" customWidth="1"/>
    <col min="8190" max="8190" width="10.28515625" customWidth="1"/>
    <col min="8191" max="8192" width="8.7109375" customWidth="1"/>
    <col min="8193" max="8193" width="10.7109375" customWidth="1"/>
    <col min="8194" max="8195" width="8.7109375" customWidth="1"/>
    <col min="8196" max="8196" width="10.7109375" customWidth="1"/>
    <col min="8197" max="8198" width="8.7109375" customWidth="1"/>
    <col min="8199" max="8199" width="10" customWidth="1"/>
    <col min="8200" max="8201" width="8.7109375" customWidth="1"/>
    <col min="8202" max="8202" width="9.42578125" customWidth="1"/>
    <col min="8203" max="8204" width="8.7109375" customWidth="1"/>
    <col min="8205" max="8205" width="10" customWidth="1"/>
    <col min="8206" max="8207" width="8.7109375" customWidth="1"/>
    <col min="8208" max="8208" width="10.42578125" customWidth="1"/>
    <col min="8209" max="8210" width="8.7109375" customWidth="1"/>
    <col min="8211" max="8211" width="9.5703125" customWidth="1"/>
    <col min="8214" max="8214" width="11.42578125" customWidth="1"/>
    <col min="8217" max="8217" width="11.5703125" customWidth="1"/>
    <col min="8220" max="8220" width="11.28515625" customWidth="1"/>
    <col min="8223" max="8223" width="11.85546875" customWidth="1"/>
    <col min="8226" max="8226" width="11.140625" customWidth="1"/>
    <col min="8434" max="8434" width="37.85546875" customWidth="1"/>
    <col min="8435" max="8435" width="10.28515625" customWidth="1"/>
    <col min="8436" max="8436" width="8.7109375" customWidth="1"/>
    <col min="8437" max="8437" width="10.7109375" customWidth="1"/>
    <col min="8438" max="8439" width="8.7109375" customWidth="1"/>
    <col min="8440" max="8440" width="10.5703125" customWidth="1"/>
    <col min="8441" max="8442" width="8.7109375" customWidth="1"/>
    <col min="8443" max="8443" width="9.7109375" customWidth="1"/>
    <col min="8444" max="8445" width="8.7109375" customWidth="1"/>
    <col min="8446" max="8446" width="10.28515625" customWidth="1"/>
    <col min="8447" max="8448" width="8.7109375" customWidth="1"/>
    <col min="8449" max="8449" width="10.7109375" customWidth="1"/>
    <col min="8450" max="8451" width="8.7109375" customWidth="1"/>
    <col min="8452" max="8452" width="10.7109375" customWidth="1"/>
    <col min="8453" max="8454" width="8.7109375" customWidth="1"/>
    <col min="8455" max="8455" width="10" customWidth="1"/>
    <col min="8456" max="8457" width="8.7109375" customWidth="1"/>
    <col min="8458" max="8458" width="9.42578125" customWidth="1"/>
    <col min="8459" max="8460" width="8.7109375" customWidth="1"/>
    <col min="8461" max="8461" width="10" customWidth="1"/>
    <col min="8462" max="8463" width="8.7109375" customWidth="1"/>
    <col min="8464" max="8464" width="10.42578125" customWidth="1"/>
    <col min="8465" max="8466" width="8.7109375" customWidth="1"/>
    <col min="8467" max="8467" width="9.5703125" customWidth="1"/>
    <col min="8470" max="8470" width="11.42578125" customWidth="1"/>
    <col min="8473" max="8473" width="11.5703125" customWidth="1"/>
    <col min="8476" max="8476" width="11.28515625" customWidth="1"/>
    <col min="8479" max="8479" width="11.85546875" customWidth="1"/>
    <col min="8482" max="8482" width="11.140625" customWidth="1"/>
    <col min="8690" max="8690" width="37.85546875" customWidth="1"/>
    <col min="8691" max="8691" width="10.28515625" customWidth="1"/>
    <col min="8692" max="8692" width="8.7109375" customWidth="1"/>
    <col min="8693" max="8693" width="10.7109375" customWidth="1"/>
    <col min="8694" max="8695" width="8.7109375" customWidth="1"/>
    <col min="8696" max="8696" width="10.5703125" customWidth="1"/>
    <col min="8697" max="8698" width="8.7109375" customWidth="1"/>
    <col min="8699" max="8699" width="9.7109375" customWidth="1"/>
    <col min="8700" max="8701" width="8.7109375" customWidth="1"/>
    <col min="8702" max="8702" width="10.28515625" customWidth="1"/>
    <col min="8703" max="8704" width="8.7109375" customWidth="1"/>
    <col min="8705" max="8705" width="10.7109375" customWidth="1"/>
    <col min="8706" max="8707" width="8.7109375" customWidth="1"/>
    <col min="8708" max="8708" width="10.7109375" customWidth="1"/>
    <col min="8709" max="8710" width="8.7109375" customWidth="1"/>
    <col min="8711" max="8711" width="10" customWidth="1"/>
    <col min="8712" max="8713" width="8.7109375" customWidth="1"/>
    <col min="8714" max="8714" width="9.42578125" customWidth="1"/>
    <col min="8715" max="8716" width="8.7109375" customWidth="1"/>
    <col min="8717" max="8717" width="10" customWidth="1"/>
    <col min="8718" max="8719" width="8.7109375" customWidth="1"/>
    <col min="8720" max="8720" width="10.42578125" customWidth="1"/>
    <col min="8721" max="8722" width="8.7109375" customWidth="1"/>
    <col min="8723" max="8723" width="9.5703125" customWidth="1"/>
    <col min="8726" max="8726" width="11.42578125" customWidth="1"/>
    <col min="8729" max="8729" width="11.5703125" customWidth="1"/>
    <col min="8732" max="8732" width="11.28515625" customWidth="1"/>
    <col min="8735" max="8735" width="11.85546875" customWidth="1"/>
    <col min="8738" max="8738" width="11.140625" customWidth="1"/>
    <col min="8946" max="8946" width="37.85546875" customWidth="1"/>
    <col min="8947" max="8947" width="10.28515625" customWidth="1"/>
    <col min="8948" max="8948" width="8.7109375" customWidth="1"/>
    <col min="8949" max="8949" width="10.7109375" customWidth="1"/>
    <col min="8950" max="8951" width="8.7109375" customWidth="1"/>
    <col min="8952" max="8952" width="10.5703125" customWidth="1"/>
    <col min="8953" max="8954" width="8.7109375" customWidth="1"/>
    <col min="8955" max="8955" width="9.7109375" customWidth="1"/>
    <col min="8956" max="8957" width="8.7109375" customWidth="1"/>
    <col min="8958" max="8958" width="10.28515625" customWidth="1"/>
    <col min="8959" max="8960" width="8.7109375" customWidth="1"/>
    <col min="8961" max="8961" width="10.7109375" customWidth="1"/>
    <col min="8962" max="8963" width="8.7109375" customWidth="1"/>
    <col min="8964" max="8964" width="10.7109375" customWidth="1"/>
    <col min="8965" max="8966" width="8.7109375" customWidth="1"/>
    <col min="8967" max="8967" width="10" customWidth="1"/>
    <col min="8968" max="8969" width="8.7109375" customWidth="1"/>
    <col min="8970" max="8970" width="9.42578125" customWidth="1"/>
    <col min="8971" max="8972" width="8.7109375" customWidth="1"/>
    <col min="8973" max="8973" width="10" customWidth="1"/>
    <col min="8974" max="8975" width="8.7109375" customWidth="1"/>
    <col min="8976" max="8976" width="10.42578125" customWidth="1"/>
    <col min="8977" max="8978" width="8.7109375" customWidth="1"/>
    <col min="8979" max="8979" width="9.5703125" customWidth="1"/>
    <col min="8982" max="8982" width="11.42578125" customWidth="1"/>
    <col min="8985" max="8985" width="11.5703125" customWidth="1"/>
    <col min="8988" max="8988" width="11.28515625" customWidth="1"/>
    <col min="8991" max="8991" width="11.85546875" customWidth="1"/>
    <col min="8994" max="8994" width="11.140625" customWidth="1"/>
    <col min="9202" max="9202" width="37.85546875" customWidth="1"/>
    <col min="9203" max="9203" width="10.28515625" customWidth="1"/>
    <col min="9204" max="9204" width="8.7109375" customWidth="1"/>
    <col min="9205" max="9205" width="10.7109375" customWidth="1"/>
    <col min="9206" max="9207" width="8.7109375" customWidth="1"/>
    <col min="9208" max="9208" width="10.5703125" customWidth="1"/>
    <col min="9209" max="9210" width="8.7109375" customWidth="1"/>
    <col min="9211" max="9211" width="9.7109375" customWidth="1"/>
    <col min="9212" max="9213" width="8.7109375" customWidth="1"/>
    <col min="9214" max="9214" width="10.28515625" customWidth="1"/>
    <col min="9215" max="9216" width="8.7109375" customWidth="1"/>
    <col min="9217" max="9217" width="10.7109375" customWidth="1"/>
    <col min="9218" max="9219" width="8.7109375" customWidth="1"/>
    <col min="9220" max="9220" width="10.7109375" customWidth="1"/>
    <col min="9221" max="9222" width="8.7109375" customWidth="1"/>
    <col min="9223" max="9223" width="10" customWidth="1"/>
    <col min="9224" max="9225" width="8.7109375" customWidth="1"/>
    <col min="9226" max="9226" width="9.42578125" customWidth="1"/>
    <col min="9227" max="9228" width="8.7109375" customWidth="1"/>
    <col min="9229" max="9229" width="10" customWidth="1"/>
    <col min="9230" max="9231" width="8.7109375" customWidth="1"/>
    <col min="9232" max="9232" width="10.42578125" customWidth="1"/>
    <col min="9233" max="9234" width="8.7109375" customWidth="1"/>
    <col min="9235" max="9235" width="9.5703125" customWidth="1"/>
    <col min="9238" max="9238" width="11.42578125" customWidth="1"/>
    <col min="9241" max="9241" width="11.5703125" customWidth="1"/>
    <col min="9244" max="9244" width="11.28515625" customWidth="1"/>
    <col min="9247" max="9247" width="11.85546875" customWidth="1"/>
    <col min="9250" max="9250" width="11.140625" customWidth="1"/>
    <col min="9458" max="9458" width="37.85546875" customWidth="1"/>
    <col min="9459" max="9459" width="10.28515625" customWidth="1"/>
    <col min="9460" max="9460" width="8.7109375" customWidth="1"/>
    <col min="9461" max="9461" width="10.7109375" customWidth="1"/>
    <col min="9462" max="9463" width="8.7109375" customWidth="1"/>
    <col min="9464" max="9464" width="10.5703125" customWidth="1"/>
    <col min="9465" max="9466" width="8.7109375" customWidth="1"/>
    <col min="9467" max="9467" width="9.7109375" customWidth="1"/>
    <col min="9468" max="9469" width="8.7109375" customWidth="1"/>
    <col min="9470" max="9470" width="10.28515625" customWidth="1"/>
    <col min="9471" max="9472" width="8.7109375" customWidth="1"/>
    <col min="9473" max="9473" width="10.7109375" customWidth="1"/>
    <col min="9474" max="9475" width="8.7109375" customWidth="1"/>
    <col min="9476" max="9476" width="10.7109375" customWidth="1"/>
    <col min="9477" max="9478" width="8.7109375" customWidth="1"/>
    <col min="9479" max="9479" width="10" customWidth="1"/>
    <col min="9480" max="9481" width="8.7109375" customWidth="1"/>
    <col min="9482" max="9482" width="9.42578125" customWidth="1"/>
    <col min="9483" max="9484" width="8.7109375" customWidth="1"/>
    <col min="9485" max="9485" width="10" customWidth="1"/>
    <col min="9486" max="9487" width="8.7109375" customWidth="1"/>
    <col min="9488" max="9488" width="10.42578125" customWidth="1"/>
    <col min="9489" max="9490" width="8.7109375" customWidth="1"/>
    <col min="9491" max="9491" width="9.5703125" customWidth="1"/>
    <col min="9494" max="9494" width="11.42578125" customWidth="1"/>
    <col min="9497" max="9497" width="11.5703125" customWidth="1"/>
    <col min="9500" max="9500" width="11.28515625" customWidth="1"/>
    <col min="9503" max="9503" width="11.85546875" customWidth="1"/>
    <col min="9506" max="9506" width="11.140625" customWidth="1"/>
    <col min="9714" max="9714" width="37.85546875" customWidth="1"/>
    <col min="9715" max="9715" width="10.28515625" customWidth="1"/>
    <col min="9716" max="9716" width="8.7109375" customWidth="1"/>
    <col min="9717" max="9717" width="10.7109375" customWidth="1"/>
    <col min="9718" max="9719" width="8.7109375" customWidth="1"/>
    <col min="9720" max="9720" width="10.5703125" customWidth="1"/>
    <col min="9721" max="9722" width="8.7109375" customWidth="1"/>
    <col min="9723" max="9723" width="9.7109375" customWidth="1"/>
    <col min="9724" max="9725" width="8.7109375" customWidth="1"/>
    <col min="9726" max="9726" width="10.28515625" customWidth="1"/>
    <col min="9727" max="9728" width="8.7109375" customWidth="1"/>
    <col min="9729" max="9729" width="10.7109375" customWidth="1"/>
    <col min="9730" max="9731" width="8.7109375" customWidth="1"/>
    <col min="9732" max="9732" width="10.7109375" customWidth="1"/>
    <col min="9733" max="9734" width="8.7109375" customWidth="1"/>
    <col min="9735" max="9735" width="10" customWidth="1"/>
    <col min="9736" max="9737" width="8.7109375" customWidth="1"/>
    <col min="9738" max="9738" width="9.42578125" customWidth="1"/>
    <col min="9739" max="9740" width="8.7109375" customWidth="1"/>
    <col min="9741" max="9741" width="10" customWidth="1"/>
    <col min="9742" max="9743" width="8.7109375" customWidth="1"/>
    <col min="9744" max="9744" width="10.42578125" customWidth="1"/>
    <col min="9745" max="9746" width="8.7109375" customWidth="1"/>
    <col min="9747" max="9747" width="9.5703125" customWidth="1"/>
    <col min="9750" max="9750" width="11.42578125" customWidth="1"/>
    <col min="9753" max="9753" width="11.5703125" customWidth="1"/>
    <col min="9756" max="9756" width="11.28515625" customWidth="1"/>
    <col min="9759" max="9759" width="11.85546875" customWidth="1"/>
    <col min="9762" max="9762" width="11.140625" customWidth="1"/>
    <col min="9970" max="9970" width="37.85546875" customWidth="1"/>
    <col min="9971" max="9971" width="10.28515625" customWidth="1"/>
    <col min="9972" max="9972" width="8.7109375" customWidth="1"/>
    <col min="9973" max="9973" width="10.7109375" customWidth="1"/>
    <col min="9974" max="9975" width="8.7109375" customWidth="1"/>
    <col min="9976" max="9976" width="10.5703125" customWidth="1"/>
    <col min="9977" max="9978" width="8.7109375" customWidth="1"/>
    <col min="9979" max="9979" width="9.7109375" customWidth="1"/>
    <col min="9980" max="9981" width="8.7109375" customWidth="1"/>
    <col min="9982" max="9982" width="10.28515625" customWidth="1"/>
    <col min="9983" max="9984" width="8.7109375" customWidth="1"/>
    <col min="9985" max="9985" width="10.7109375" customWidth="1"/>
    <col min="9986" max="9987" width="8.7109375" customWidth="1"/>
    <col min="9988" max="9988" width="10.7109375" customWidth="1"/>
    <col min="9989" max="9990" width="8.7109375" customWidth="1"/>
    <col min="9991" max="9991" width="10" customWidth="1"/>
    <col min="9992" max="9993" width="8.7109375" customWidth="1"/>
    <col min="9994" max="9994" width="9.42578125" customWidth="1"/>
    <col min="9995" max="9996" width="8.7109375" customWidth="1"/>
    <col min="9997" max="9997" width="10" customWidth="1"/>
    <col min="9998" max="9999" width="8.7109375" customWidth="1"/>
    <col min="10000" max="10000" width="10.42578125" customWidth="1"/>
    <col min="10001" max="10002" width="8.7109375" customWidth="1"/>
    <col min="10003" max="10003" width="9.5703125" customWidth="1"/>
    <col min="10006" max="10006" width="11.42578125" customWidth="1"/>
    <col min="10009" max="10009" width="11.5703125" customWidth="1"/>
    <col min="10012" max="10012" width="11.28515625" customWidth="1"/>
    <col min="10015" max="10015" width="11.85546875" customWidth="1"/>
    <col min="10018" max="10018" width="11.140625" customWidth="1"/>
    <col min="10226" max="10226" width="37.85546875" customWidth="1"/>
    <col min="10227" max="10227" width="10.28515625" customWidth="1"/>
    <col min="10228" max="10228" width="8.7109375" customWidth="1"/>
    <col min="10229" max="10229" width="10.7109375" customWidth="1"/>
    <col min="10230" max="10231" width="8.7109375" customWidth="1"/>
    <col min="10232" max="10232" width="10.5703125" customWidth="1"/>
    <col min="10233" max="10234" width="8.7109375" customWidth="1"/>
    <col min="10235" max="10235" width="9.7109375" customWidth="1"/>
    <col min="10236" max="10237" width="8.7109375" customWidth="1"/>
    <col min="10238" max="10238" width="10.28515625" customWidth="1"/>
    <col min="10239" max="10240" width="8.7109375" customWidth="1"/>
    <col min="10241" max="10241" width="10.7109375" customWidth="1"/>
    <col min="10242" max="10243" width="8.7109375" customWidth="1"/>
    <col min="10244" max="10244" width="10.7109375" customWidth="1"/>
    <col min="10245" max="10246" width="8.7109375" customWidth="1"/>
    <col min="10247" max="10247" width="10" customWidth="1"/>
    <col min="10248" max="10249" width="8.7109375" customWidth="1"/>
    <col min="10250" max="10250" width="9.42578125" customWidth="1"/>
    <col min="10251" max="10252" width="8.7109375" customWidth="1"/>
    <col min="10253" max="10253" width="10" customWidth="1"/>
    <col min="10254" max="10255" width="8.7109375" customWidth="1"/>
    <col min="10256" max="10256" width="10.42578125" customWidth="1"/>
    <col min="10257" max="10258" width="8.7109375" customWidth="1"/>
    <col min="10259" max="10259" width="9.5703125" customWidth="1"/>
    <col min="10262" max="10262" width="11.42578125" customWidth="1"/>
    <col min="10265" max="10265" width="11.5703125" customWidth="1"/>
    <col min="10268" max="10268" width="11.28515625" customWidth="1"/>
    <col min="10271" max="10271" width="11.85546875" customWidth="1"/>
    <col min="10274" max="10274" width="11.140625" customWidth="1"/>
    <col min="10482" max="10482" width="37.85546875" customWidth="1"/>
    <col min="10483" max="10483" width="10.28515625" customWidth="1"/>
    <col min="10484" max="10484" width="8.7109375" customWidth="1"/>
    <col min="10485" max="10485" width="10.7109375" customWidth="1"/>
    <col min="10486" max="10487" width="8.7109375" customWidth="1"/>
    <col min="10488" max="10488" width="10.5703125" customWidth="1"/>
    <col min="10489" max="10490" width="8.7109375" customWidth="1"/>
    <col min="10491" max="10491" width="9.7109375" customWidth="1"/>
    <col min="10492" max="10493" width="8.7109375" customWidth="1"/>
    <col min="10494" max="10494" width="10.28515625" customWidth="1"/>
    <col min="10495" max="10496" width="8.7109375" customWidth="1"/>
    <col min="10497" max="10497" width="10.7109375" customWidth="1"/>
    <col min="10498" max="10499" width="8.7109375" customWidth="1"/>
    <col min="10500" max="10500" width="10.7109375" customWidth="1"/>
    <col min="10501" max="10502" width="8.7109375" customWidth="1"/>
    <col min="10503" max="10503" width="10" customWidth="1"/>
    <col min="10504" max="10505" width="8.7109375" customWidth="1"/>
    <col min="10506" max="10506" width="9.42578125" customWidth="1"/>
    <col min="10507" max="10508" width="8.7109375" customWidth="1"/>
    <col min="10509" max="10509" width="10" customWidth="1"/>
    <col min="10510" max="10511" width="8.7109375" customWidth="1"/>
    <col min="10512" max="10512" width="10.42578125" customWidth="1"/>
    <col min="10513" max="10514" width="8.7109375" customWidth="1"/>
    <col min="10515" max="10515" width="9.5703125" customWidth="1"/>
    <col min="10518" max="10518" width="11.42578125" customWidth="1"/>
    <col min="10521" max="10521" width="11.5703125" customWidth="1"/>
    <col min="10524" max="10524" width="11.28515625" customWidth="1"/>
    <col min="10527" max="10527" width="11.85546875" customWidth="1"/>
    <col min="10530" max="10530" width="11.140625" customWidth="1"/>
    <col min="10738" max="10738" width="37.85546875" customWidth="1"/>
    <col min="10739" max="10739" width="10.28515625" customWidth="1"/>
    <col min="10740" max="10740" width="8.7109375" customWidth="1"/>
    <col min="10741" max="10741" width="10.7109375" customWidth="1"/>
    <col min="10742" max="10743" width="8.7109375" customWidth="1"/>
    <col min="10744" max="10744" width="10.5703125" customWidth="1"/>
    <col min="10745" max="10746" width="8.7109375" customWidth="1"/>
    <col min="10747" max="10747" width="9.7109375" customWidth="1"/>
    <col min="10748" max="10749" width="8.7109375" customWidth="1"/>
    <col min="10750" max="10750" width="10.28515625" customWidth="1"/>
    <col min="10751" max="10752" width="8.7109375" customWidth="1"/>
    <col min="10753" max="10753" width="10.7109375" customWidth="1"/>
    <col min="10754" max="10755" width="8.7109375" customWidth="1"/>
    <col min="10756" max="10756" width="10.7109375" customWidth="1"/>
    <col min="10757" max="10758" width="8.7109375" customWidth="1"/>
    <col min="10759" max="10759" width="10" customWidth="1"/>
    <col min="10760" max="10761" width="8.7109375" customWidth="1"/>
    <col min="10762" max="10762" width="9.42578125" customWidth="1"/>
    <col min="10763" max="10764" width="8.7109375" customWidth="1"/>
    <col min="10765" max="10765" width="10" customWidth="1"/>
    <col min="10766" max="10767" width="8.7109375" customWidth="1"/>
    <col min="10768" max="10768" width="10.42578125" customWidth="1"/>
    <col min="10769" max="10770" width="8.7109375" customWidth="1"/>
    <col min="10771" max="10771" width="9.5703125" customWidth="1"/>
    <col min="10774" max="10774" width="11.42578125" customWidth="1"/>
    <col min="10777" max="10777" width="11.5703125" customWidth="1"/>
    <col min="10780" max="10780" width="11.28515625" customWidth="1"/>
    <col min="10783" max="10783" width="11.85546875" customWidth="1"/>
    <col min="10786" max="10786" width="11.140625" customWidth="1"/>
    <col min="10994" max="10994" width="37.85546875" customWidth="1"/>
    <col min="10995" max="10995" width="10.28515625" customWidth="1"/>
    <col min="10996" max="10996" width="8.7109375" customWidth="1"/>
    <col min="10997" max="10997" width="10.7109375" customWidth="1"/>
    <col min="10998" max="10999" width="8.7109375" customWidth="1"/>
    <col min="11000" max="11000" width="10.5703125" customWidth="1"/>
    <col min="11001" max="11002" width="8.7109375" customWidth="1"/>
    <col min="11003" max="11003" width="9.7109375" customWidth="1"/>
    <col min="11004" max="11005" width="8.7109375" customWidth="1"/>
    <col min="11006" max="11006" width="10.28515625" customWidth="1"/>
    <col min="11007" max="11008" width="8.7109375" customWidth="1"/>
    <col min="11009" max="11009" width="10.7109375" customWidth="1"/>
    <col min="11010" max="11011" width="8.7109375" customWidth="1"/>
    <col min="11012" max="11012" width="10.7109375" customWidth="1"/>
    <col min="11013" max="11014" width="8.7109375" customWidth="1"/>
    <col min="11015" max="11015" width="10" customWidth="1"/>
    <col min="11016" max="11017" width="8.7109375" customWidth="1"/>
    <col min="11018" max="11018" width="9.42578125" customWidth="1"/>
    <col min="11019" max="11020" width="8.7109375" customWidth="1"/>
    <col min="11021" max="11021" width="10" customWidth="1"/>
    <col min="11022" max="11023" width="8.7109375" customWidth="1"/>
    <col min="11024" max="11024" width="10.42578125" customWidth="1"/>
    <col min="11025" max="11026" width="8.7109375" customWidth="1"/>
    <col min="11027" max="11027" width="9.5703125" customWidth="1"/>
    <col min="11030" max="11030" width="11.42578125" customWidth="1"/>
    <col min="11033" max="11033" width="11.5703125" customWidth="1"/>
    <col min="11036" max="11036" width="11.28515625" customWidth="1"/>
    <col min="11039" max="11039" width="11.85546875" customWidth="1"/>
    <col min="11042" max="11042" width="11.140625" customWidth="1"/>
    <col min="11250" max="11250" width="37.85546875" customWidth="1"/>
    <col min="11251" max="11251" width="10.28515625" customWidth="1"/>
    <col min="11252" max="11252" width="8.7109375" customWidth="1"/>
    <col min="11253" max="11253" width="10.7109375" customWidth="1"/>
    <col min="11254" max="11255" width="8.7109375" customWidth="1"/>
    <col min="11256" max="11256" width="10.5703125" customWidth="1"/>
    <col min="11257" max="11258" width="8.7109375" customWidth="1"/>
    <col min="11259" max="11259" width="9.7109375" customWidth="1"/>
    <col min="11260" max="11261" width="8.7109375" customWidth="1"/>
    <col min="11262" max="11262" width="10.28515625" customWidth="1"/>
    <col min="11263" max="11264" width="8.7109375" customWidth="1"/>
    <col min="11265" max="11265" width="10.7109375" customWidth="1"/>
    <col min="11266" max="11267" width="8.7109375" customWidth="1"/>
    <col min="11268" max="11268" width="10.7109375" customWidth="1"/>
    <col min="11269" max="11270" width="8.7109375" customWidth="1"/>
    <col min="11271" max="11271" width="10" customWidth="1"/>
    <col min="11272" max="11273" width="8.7109375" customWidth="1"/>
    <col min="11274" max="11274" width="9.42578125" customWidth="1"/>
    <col min="11275" max="11276" width="8.7109375" customWidth="1"/>
    <col min="11277" max="11277" width="10" customWidth="1"/>
    <col min="11278" max="11279" width="8.7109375" customWidth="1"/>
    <col min="11280" max="11280" width="10.42578125" customWidth="1"/>
    <col min="11281" max="11282" width="8.7109375" customWidth="1"/>
    <col min="11283" max="11283" width="9.5703125" customWidth="1"/>
    <col min="11286" max="11286" width="11.42578125" customWidth="1"/>
    <col min="11289" max="11289" width="11.5703125" customWidth="1"/>
    <col min="11292" max="11292" width="11.28515625" customWidth="1"/>
    <col min="11295" max="11295" width="11.85546875" customWidth="1"/>
    <col min="11298" max="11298" width="11.140625" customWidth="1"/>
    <col min="11506" max="11506" width="37.85546875" customWidth="1"/>
    <col min="11507" max="11507" width="10.28515625" customWidth="1"/>
    <col min="11508" max="11508" width="8.7109375" customWidth="1"/>
    <col min="11509" max="11509" width="10.7109375" customWidth="1"/>
    <col min="11510" max="11511" width="8.7109375" customWidth="1"/>
    <col min="11512" max="11512" width="10.5703125" customWidth="1"/>
    <col min="11513" max="11514" width="8.7109375" customWidth="1"/>
    <col min="11515" max="11515" width="9.7109375" customWidth="1"/>
    <col min="11516" max="11517" width="8.7109375" customWidth="1"/>
    <col min="11518" max="11518" width="10.28515625" customWidth="1"/>
    <col min="11519" max="11520" width="8.7109375" customWidth="1"/>
    <col min="11521" max="11521" width="10.7109375" customWidth="1"/>
    <col min="11522" max="11523" width="8.7109375" customWidth="1"/>
    <col min="11524" max="11524" width="10.7109375" customWidth="1"/>
    <col min="11525" max="11526" width="8.7109375" customWidth="1"/>
    <col min="11527" max="11527" width="10" customWidth="1"/>
    <col min="11528" max="11529" width="8.7109375" customWidth="1"/>
    <col min="11530" max="11530" width="9.42578125" customWidth="1"/>
    <col min="11531" max="11532" width="8.7109375" customWidth="1"/>
    <col min="11533" max="11533" width="10" customWidth="1"/>
    <col min="11534" max="11535" width="8.7109375" customWidth="1"/>
    <col min="11536" max="11536" width="10.42578125" customWidth="1"/>
    <col min="11537" max="11538" width="8.7109375" customWidth="1"/>
    <col min="11539" max="11539" width="9.5703125" customWidth="1"/>
    <col min="11542" max="11542" width="11.42578125" customWidth="1"/>
    <col min="11545" max="11545" width="11.5703125" customWidth="1"/>
    <col min="11548" max="11548" width="11.28515625" customWidth="1"/>
    <col min="11551" max="11551" width="11.85546875" customWidth="1"/>
    <col min="11554" max="11554" width="11.140625" customWidth="1"/>
    <col min="11762" max="11762" width="37.85546875" customWidth="1"/>
    <col min="11763" max="11763" width="10.28515625" customWidth="1"/>
    <col min="11764" max="11764" width="8.7109375" customWidth="1"/>
    <col min="11765" max="11765" width="10.7109375" customWidth="1"/>
    <col min="11766" max="11767" width="8.7109375" customWidth="1"/>
    <col min="11768" max="11768" width="10.5703125" customWidth="1"/>
    <col min="11769" max="11770" width="8.7109375" customWidth="1"/>
    <col min="11771" max="11771" width="9.7109375" customWidth="1"/>
    <col min="11772" max="11773" width="8.7109375" customWidth="1"/>
    <col min="11774" max="11774" width="10.28515625" customWidth="1"/>
    <col min="11775" max="11776" width="8.7109375" customWidth="1"/>
    <col min="11777" max="11777" width="10.7109375" customWidth="1"/>
    <col min="11778" max="11779" width="8.7109375" customWidth="1"/>
    <col min="11780" max="11780" width="10.7109375" customWidth="1"/>
    <col min="11781" max="11782" width="8.7109375" customWidth="1"/>
    <col min="11783" max="11783" width="10" customWidth="1"/>
    <col min="11784" max="11785" width="8.7109375" customWidth="1"/>
    <col min="11786" max="11786" width="9.42578125" customWidth="1"/>
    <col min="11787" max="11788" width="8.7109375" customWidth="1"/>
    <col min="11789" max="11789" width="10" customWidth="1"/>
    <col min="11790" max="11791" width="8.7109375" customWidth="1"/>
    <col min="11792" max="11792" width="10.42578125" customWidth="1"/>
    <col min="11793" max="11794" width="8.7109375" customWidth="1"/>
    <col min="11795" max="11795" width="9.5703125" customWidth="1"/>
    <col min="11798" max="11798" width="11.42578125" customWidth="1"/>
    <col min="11801" max="11801" width="11.5703125" customWidth="1"/>
    <col min="11804" max="11804" width="11.28515625" customWidth="1"/>
    <col min="11807" max="11807" width="11.85546875" customWidth="1"/>
    <col min="11810" max="11810" width="11.140625" customWidth="1"/>
    <col min="12018" max="12018" width="37.85546875" customWidth="1"/>
    <col min="12019" max="12019" width="10.28515625" customWidth="1"/>
    <col min="12020" max="12020" width="8.7109375" customWidth="1"/>
    <col min="12021" max="12021" width="10.7109375" customWidth="1"/>
    <col min="12022" max="12023" width="8.7109375" customWidth="1"/>
    <col min="12024" max="12024" width="10.5703125" customWidth="1"/>
    <col min="12025" max="12026" width="8.7109375" customWidth="1"/>
    <col min="12027" max="12027" width="9.7109375" customWidth="1"/>
    <col min="12028" max="12029" width="8.7109375" customWidth="1"/>
    <col min="12030" max="12030" width="10.28515625" customWidth="1"/>
    <col min="12031" max="12032" width="8.7109375" customWidth="1"/>
    <col min="12033" max="12033" width="10.7109375" customWidth="1"/>
    <col min="12034" max="12035" width="8.7109375" customWidth="1"/>
    <col min="12036" max="12036" width="10.7109375" customWidth="1"/>
    <col min="12037" max="12038" width="8.7109375" customWidth="1"/>
    <col min="12039" max="12039" width="10" customWidth="1"/>
    <col min="12040" max="12041" width="8.7109375" customWidth="1"/>
    <col min="12042" max="12042" width="9.42578125" customWidth="1"/>
    <col min="12043" max="12044" width="8.7109375" customWidth="1"/>
    <col min="12045" max="12045" width="10" customWidth="1"/>
    <col min="12046" max="12047" width="8.7109375" customWidth="1"/>
    <col min="12048" max="12048" width="10.42578125" customWidth="1"/>
    <col min="12049" max="12050" width="8.7109375" customWidth="1"/>
    <col min="12051" max="12051" width="9.5703125" customWidth="1"/>
    <col min="12054" max="12054" width="11.42578125" customWidth="1"/>
    <col min="12057" max="12057" width="11.5703125" customWidth="1"/>
    <col min="12060" max="12060" width="11.28515625" customWidth="1"/>
    <col min="12063" max="12063" width="11.85546875" customWidth="1"/>
    <col min="12066" max="12066" width="11.140625" customWidth="1"/>
    <col min="12274" max="12274" width="37.85546875" customWidth="1"/>
    <col min="12275" max="12275" width="10.28515625" customWidth="1"/>
    <col min="12276" max="12276" width="8.7109375" customWidth="1"/>
    <col min="12277" max="12277" width="10.7109375" customWidth="1"/>
    <col min="12278" max="12279" width="8.7109375" customWidth="1"/>
    <col min="12280" max="12280" width="10.5703125" customWidth="1"/>
    <col min="12281" max="12282" width="8.7109375" customWidth="1"/>
    <col min="12283" max="12283" width="9.7109375" customWidth="1"/>
    <col min="12284" max="12285" width="8.7109375" customWidth="1"/>
    <col min="12286" max="12286" width="10.28515625" customWidth="1"/>
    <col min="12287" max="12288" width="8.7109375" customWidth="1"/>
    <col min="12289" max="12289" width="10.7109375" customWidth="1"/>
    <col min="12290" max="12291" width="8.7109375" customWidth="1"/>
    <col min="12292" max="12292" width="10.7109375" customWidth="1"/>
    <col min="12293" max="12294" width="8.7109375" customWidth="1"/>
    <col min="12295" max="12295" width="10" customWidth="1"/>
    <col min="12296" max="12297" width="8.7109375" customWidth="1"/>
    <col min="12298" max="12298" width="9.42578125" customWidth="1"/>
    <col min="12299" max="12300" width="8.7109375" customWidth="1"/>
    <col min="12301" max="12301" width="10" customWidth="1"/>
    <col min="12302" max="12303" width="8.7109375" customWidth="1"/>
    <col min="12304" max="12304" width="10.42578125" customWidth="1"/>
    <col min="12305" max="12306" width="8.7109375" customWidth="1"/>
    <col min="12307" max="12307" width="9.5703125" customWidth="1"/>
    <col min="12310" max="12310" width="11.42578125" customWidth="1"/>
    <col min="12313" max="12313" width="11.5703125" customWidth="1"/>
    <col min="12316" max="12316" width="11.28515625" customWidth="1"/>
    <col min="12319" max="12319" width="11.85546875" customWidth="1"/>
    <col min="12322" max="12322" width="11.140625" customWidth="1"/>
    <col min="12530" max="12530" width="37.85546875" customWidth="1"/>
    <col min="12531" max="12531" width="10.28515625" customWidth="1"/>
    <col min="12532" max="12532" width="8.7109375" customWidth="1"/>
    <col min="12533" max="12533" width="10.7109375" customWidth="1"/>
    <col min="12534" max="12535" width="8.7109375" customWidth="1"/>
    <col min="12536" max="12536" width="10.5703125" customWidth="1"/>
    <col min="12537" max="12538" width="8.7109375" customWidth="1"/>
    <col min="12539" max="12539" width="9.7109375" customWidth="1"/>
    <col min="12540" max="12541" width="8.7109375" customWidth="1"/>
    <col min="12542" max="12542" width="10.28515625" customWidth="1"/>
    <col min="12543" max="12544" width="8.7109375" customWidth="1"/>
    <col min="12545" max="12545" width="10.7109375" customWidth="1"/>
    <col min="12546" max="12547" width="8.7109375" customWidth="1"/>
    <col min="12548" max="12548" width="10.7109375" customWidth="1"/>
    <col min="12549" max="12550" width="8.7109375" customWidth="1"/>
    <col min="12551" max="12551" width="10" customWidth="1"/>
    <col min="12552" max="12553" width="8.7109375" customWidth="1"/>
    <col min="12554" max="12554" width="9.42578125" customWidth="1"/>
    <col min="12555" max="12556" width="8.7109375" customWidth="1"/>
    <col min="12557" max="12557" width="10" customWidth="1"/>
    <col min="12558" max="12559" width="8.7109375" customWidth="1"/>
    <col min="12560" max="12560" width="10.42578125" customWidth="1"/>
    <col min="12561" max="12562" width="8.7109375" customWidth="1"/>
    <col min="12563" max="12563" width="9.5703125" customWidth="1"/>
    <col min="12566" max="12566" width="11.42578125" customWidth="1"/>
    <col min="12569" max="12569" width="11.5703125" customWidth="1"/>
    <col min="12572" max="12572" width="11.28515625" customWidth="1"/>
    <col min="12575" max="12575" width="11.85546875" customWidth="1"/>
    <col min="12578" max="12578" width="11.140625" customWidth="1"/>
    <col min="12786" max="12786" width="37.85546875" customWidth="1"/>
    <col min="12787" max="12787" width="10.28515625" customWidth="1"/>
    <col min="12788" max="12788" width="8.7109375" customWidth="1"/>
    <col min="12789" max="12789" width="10.7109375" customWidth="1"/>
    <col min="12790" max="12791" width="8.7109375" customWidth="1"/>
    <col min="12792" max="12792" width="10.5703125" customWidth="1"/>
    <col min="12793" max="12794" width="8.7109375" customWidth="1"/>
    <col min="12795" max="12795" width="9.7109375" customWidth="1"/>
    <col min="12796" max="12797" width="8.7109375" customWidth="1"/>
    <col min="12798" max="12798" width="10.28515625" customWidth="1"/>
    <col min="12799" max="12800" width="8.7109375" customWidth="1"/>
    <col min="12801" max="12801" width="10.7109375" customWidth="1"/>
    <col min="12802" max="12803" width="8.7109375" customWidth="1"/>
    <col min="12804" max="12804" width="10.7109375" customWidth="1"/>
    <col min="12805" max="12806" width="8.7109375" customWidth="1"/>
    <col min="12807" max="12807" width="10" customWidth="1"/>
    <col min="12808" max="12809" width="8.7109375" customWidth="1"/>
    <col min="12810" max="12810" width="9.42578125" customWidth="1"/>
    <col min="12811" max="12812" width="8.7109375" customWidth="1"/>
    <col min="12813" max="12813" width="10" customWidth="1"/>
    <col min="12814" max="12815" width="8.7109375" customWidth="1"/>
    <col min="12816" max="12816" width="10.42578125" customWidth="1"/>
    <col min="12817" max="12818" width="8.7109375" customWidth="1"/>
    <col min="12819" max="12819" width="9.5703125" customWidth="1"/>
    <col min="12822" max="12822" width="11.42578125" customWidth="1"/>
    <col min="12825" max="12825" width="11.5703125" customWidth="1"/>
    <col min="12828" max="12828" width="11.28515625" customWidth="1"/>
    <col min="12831" max="12831" width="11.85546875" customWidth="1"/>
    <col min="12834" max="12834" width="11.140625" customWidth="1"/>
    <col min="13042" max="13042" width="37.85546875" customWidth="1"/>
    <col min="13043" max="13043" width="10.28515625" customWidth="1"/>
    <col min="13044" max="13044" width="8.7109375" customWidth="1"/>
    <col min="13045" max="13045" width="10.7109375" customWidth="1"/>
    <col min="13046" max="13047" width="8.7109375" customWidth="1"/>
    <col min="13048" max="13048" width="10.5703125" customWidth="1"/>
    <col min="13049" max="13050" width="8.7109375" customWidth="1"/>
    <col min="13051" max="13051" width="9.7109375" customWidth="1"/>
    <col min="13052" max="13053" width="8.7109375" customWidth="1"/>
    <col min="13054" max="13054" width="10.28515625" customWidth="1"/>
    <col min="13055" max="13056" width="8.7109375" customWidth="1"/>
    <col min="13057" max="13057" width="10.7109375" customWidth="1"/>
    <col min="13058" max="13059" width="8.7109375" customWidth="1"/>
    <col min="13060" max="13060" width="10.7109375" customWidth="1"/>
    <col min="13061" max="13062" width="8.7109375" customWidth="1"/>
    <col min="13063" max="13063" width="10" customWidth="1"/>
    <col min="13064" max="13065" width="8.7109375" customWidth="1"/>
    <col min="13066" max="13066" width="9.42578125" customWidth="1"/>
    <col min="13067" max="13068" width="8.7109375" customWidth="1"/>
    <col min="13069" max="13069" width="10" customWidth="1"/>
    <col min="13070" max="13071" width="8.7109375" customWidth="1"/>
    <col min="13072" max="13072" width="10.42578125" customWidth="1"/>
    <col min="13073" max="13074" width="8.7109375" customWidth="1"/>
    <col min="13075" max="13075" width="9.5703125" customWidth="1"/>
    <col min="13078" max="13078" width="11.42578125" customWidth="1"/>
    <col min="13081" max="13081" width="11.5703125" customWidth="1"/>
    <col min="13084" max="13084" width="11.28515625" customWidth="1"/>
    <col min="13087" max="13087" width="11.85546875" customWidth="1"/>
    <col min="13090" max="13090" width="11.140625" customWidth="1"/>
    <col min="13298" max="13298" width="37.85546875" customWidth="1"/>
    <col min="13299" max="13299" width="10.28515625" customWidth="1"/>
    <col min="13300" max="13300" width="8.7109375" customWidth="1"/>
    <col min="13301" max="13301" width="10.7109375" customWidth="1"/>
    <col min="13302" max="13303" width="8.7109375" customWidth="1"/>
    <col min="13304" max="13304" width="10.5703125" customWidth="1"/>
    <col min="13305" max="13306" width="8.7109375" customWidth="1"/>
    <col min="13307" max="13307" width="9.7109375" customWidth="1"/>
    <col min="13308" max="13309" width="8.7109375" customWidth="1"/>
    <col min="13310" max="13310" width="10.28515625" customWidth="1"/>
    <col min="13311" max="13312" width="8.7109375" customWidth="1"/>
    <col min="13313" max="13313" width="10.7109375" customWidth="1"/>
    <col min="13314" max="13315" width="8.7109375" customWidth="1"/>
    <col min="13316" max="13316" width="10.7109375" customWidth="1"/>
    <col min="13317" max="13318" width="8.7109375" customWidth="1"/>
    <col min="13319" max="13319" width="10" customWidth="1"/>
    <col min="13320" max="13321" width="8.7109375" customWidth="1"/>
    <col min="13322" max="13322" width="9.42578125" customWidth="1"/>
    <col min="13323" max="13324" width="8.7109375" customWidth="1"/>
    <col min="13325" max="13325" width="10" customWidth="1"/>
    <col min="13326" max="13327" width="8.7109375" customWidth="1"/>
    <col min="13328" max="13328" width="10.42578125" customWidth="1"/>
    <col min="13329" max="13330" width="8.7109375" customWidth="1"/>
    <col min="13331" max="13331" width="9.5703125" customWidth="1"/>
    <col min="13334" max="13334" width="11.42578125" customWidth="1"/>
    <col min="13337" max="13337" width="11.5703125" customWidth="1"/>
    <col min="13340" max="13340" width="11.28515625" customWidth="1"/>
    <col min="13343" max="13343" width="11.85546875" customWidth="1"/>
    <col min="13346" max="13346" width="11.140625" customWidth="1"/>
    <col min="13554" max="13554" width="37.85546875" customWidth="1"/>
    <col min="13555" max="13555" width="10.28515625" customWidth="1"/>
    <col min="13556" max="13556" width="8.7109375" customWidth="1"/>
    <col min="13557" max="13557" width="10.7109375" customWidth="1"/>
    <col min="13558" max="13559" width="8.7109375" customWidth="1"/>
    <col min="13560" max="13560" width="10.5703125" customWidth="1"/>
    <col min="13561" max="13562" width="8.7109375" customWidth="1"/>
    <col min="13563" max="13563" width="9.7109375" customWidth="1"/>
    <col min="13564" max="13565" width="8.7109375" customWidth="1"/>
    <col min="13566" max="13566" width="10.28515625" customWidth="1"/>
    <col min="13567" max="13568" width="8.7109375" customWidth="1"/>
    <col min="13569" max="13569" width="10.7109375" customWidth="1"/>
    <col min="13570" max="13571" width="8.7109375" customWidth="1"/>
    <col min="13572" max="13572" width="10.7109375" customWidth="1"/>
    <col min="13573" max="13574" width="8.7109375" customWidth="1"/>
    <col min="13575" max="13575" width="10" customWidth="1"/>
    <col min="13576" max="13577" width="8.7109375" customWidth="1"/>
    <col min="13578" max="13578" width="9.42578125" customWidth="1"/>
    <col min="13579" max="13580" width="8.7109375" customWidth="1"/>
    <col min="13581" max="13581" width="10" customWidth="1"/>
    <col min="13582" max="13583" width="8.7109375" customWidth="1"/>
    <col min="13584" max="13584" width="10.42578125" customWidth="1"/>
    <col min="13585" max="13586" width="8.7109375" customWidth="1"/>
    <col min="13587" max="13587" width="9.5703125" customWidth="1"/>
    <col min="13590" max="13590" width="11.42578125" customWidth="1"/>
    <col min="13593" max="13593" width="11.5703125" customWidth="1"/>
    <col min="13596" max="13596" width="11.28515625" customWidth="1"/>
    <col min="13599" max="13599" width="11.85546875" customWidth="1"/>
    <col min="13602" max="13602" width="11.140625" customWidth="1"/>
    <col min="13810" max="13810" width="37.85546875" customWidth="1"/>
    <col min="13811" max="13811" width="10.28515625" customWidth="1"/>
    <col min="13812" max="13812" width="8.7109375" customWidth="1"/>
    <col min="13813" max="13813" width="10.7109375" customWidth="1"/>
    <col min="13814" max="13815" width="8.7109375" customWidth="1"/>
    <col min="13816" max="13816" width="10.5703125" customWidth="1"/>
    <col min="13817" max="13818" width="8.7109375" customWidth="1"/>
    <col min="13819" max="13819" width="9.7109375" customWidth="1"/>
    <col min="13820" max="13821" width="8.7109375" customWidth="1"/>
    <col min="13822" max="13822" width="10.28515625" customWidth="1"/>
    <col min="13823" max="13824" width="8.7109375" customWidth="1"/>
    <col min="13825" max="13825" width="10.7109375" customWidth="1"/>
    <col min="13826" max="13827" width="8.7109375" customWidth="1"/>
    <col min="13828" max="13828" width="10.7109375" customWidth="1"/>
    <col min="13829" max="13830" width="8.7109375" customWidth="1"/>
    <col min="13831" max="13831" width="10" customWidth="1"/>
    <col min="13832" max="13833" width="8.7109375" customWidth="1"/>
    <col min="13834" max="13834" width="9.42578125" customWidth="1"/>
    <col min="13835" max="13836" width="8.7109375" customWidth="1"/>
    <col min="13837" max="13837" width="10" customWidth="1"/>
    <col min="13838" max="13839" width="8.7109375" customWidth="1"/>
    <col min="13840" max="13840" width="10.42578125" customWidth="1"/>
    <col min="13841" max="13842" width="8.7109375" customWidth="1"/>
    <col min="13843" max="13843" width="9.5703125" customWidth="1"/>
    <col min="13846" max="13846" width="11.42578125" customWidth="1"/>
    <col min="13849" max="13849" width="11.5703125" customWidth="1"/>
    <col min="13852" max="13852" width="11.28515625" customWidth="1"/>
    <col min="13855" max="13855" width="11.85546875" customWidth="1"/>
    <col min="13858" max="13858" width="11.140625" customWidth="1"/>
    <col min="14066" max="14066" width="37.85546875" customWidth="1"/>
    <col min="14067" max="14067" width="10.28515625" customWidth="1"/>
    <col min="14068" max="14068" width="8.7109375" customWidth="1"/>
    <col min="14069" max="14069" width="10.7109375" customWidth="1"/>
    <col min="14070" max="14071" width="8.7109375" customWidth="1"/>
    <col min="14072" max="14072" width="10.5703125" customWidth="1"/>
    <col min="14073" max="14074" width="8.7109375" customWidth="1"/>
    <col min="14075" max="14075" width="9.7109375" customWidth="1"/>
    <col min="14076" max="14077" width="8.7109375" customWidth="1"/>
    <col min="14078" max="14078" width="10.28515625" customWidth="1"/>
    <col min="14079" max="14080" width="8.7109375" customWidth="1"/>
    <col min="14081" max="14081" width="10.7109375" customWidth="1"/>
    <col min="14082" max="14083" width="8.7109375" customWidth="1"/>
    <col min="14084" max="14084" width="10.7109375" customWidth="1"/>
    <col min="14085" max="14086" width="8.7109375" customWidth="1"/>
    <col min="14087" max="14087" width="10" customWidth="1"/>
    <col min="14088" max="14089" width="8.7109375" customWidth="1"/>
    <col min="14090" max="14090" width="9.42578125" customWidth="1"/>
    <col min="14091" max="14092" width="8.7109375" customWidth="1"/>
    <col min="14093" max="14093" width="10" customWidth="1"/>
    <col min="14094" max="14095" width="8.7109375" customWidth="1"/>
    <col min="14096" max="14096" width="10.42578125" customWidth="1"/>
    <col min="14097" max="14098" width="8.7109375" customWidth="1"/>
    <col min="14099" max="14099" width="9.5703125" customWidth="1"/>
    <col min="14102" max="14102" width="11.42578125" customWidth="1"/>
    <col min="14105" max="14105" width="11.5703125" customWidth="1"/>
    <col min="14108" max="14108" width="11.28515625" customWidth="1"/>
    <col min="14111" max="14111" width="11.85546875" customWidth="1"/>
    <col min="14114" max="14114" width="11.140625" customWidth="1"/>
    <col min="14322" max="14322" width="37.85546875" customWidth="1"/>
    <col min="14323" max="14323" width="10.28515625" customWidth="1"/>
    <col min="14324" max="14324" width="8.7109375" customWidth="1"/>
    <col min="14325" max="14325" width="10.7109375" customWidth="1"/>
    <col min="14326" max="14327" width="8.7109375" customWidth="1"/>
    <col min="14328" max="14328" width="10.5703125" customWidth="1"/>
    <col min="14329" max="14330" width="8.7109375" customWidth="1"/>
    <col min="14331" max="14331" width="9.7109375" customWidth="1"/>
    <col min="14332" max="14333" width="8.7109375" customWidth="1"/>
    <col min="14334" max="14334" width="10.28515625" customWidth="1"/>
    <col min="14335" max="14336" width="8.7109375" customWidth="1"/>
    <col min="14337" max="14337" width="10.7109375" customWidth="1"/>
    <col min="14338" max="14339" width="8.7109375" customWidth="1"/>
    <col min="14340" max="14340" width="10.7109375" customWidth="1"/>
    <col min="14341" max="14342" width="8.7109375" customWidth="1"/>
    <col min="14343" max="14343" width="10" customWidth="1"/>
    <col min="14344" max="14345" width="8.7109375" customWidth="1"/>
    <col min="14346" max="14346" width="9.42578125" customWidth="1"/>
    <col min="14347" max="14348" width="8.7109375" customWidth="1"/>
    <col min="14349" max="14349" width="10" customWidth="1"/>
    <col min="14350" max="14351" width="8.7109375" customWidth="1"/>
    <col min="14352" max="14352" width="10.42578125" customWidth="1"/>
    <col min="14353" max="14354" width="8.7109375" customWidth="1"/>
    <col min="14355" max="14355" width="9.5703125" customWidth="1"/>
    <col min="14358" max="14358" width="11.42578125" customWidth="1"/>
    <col min="14361" max="14361" width="11.5703125" customWidth="1"/>
    <col min="14364" max="14364" width="11.28515625" customWidth="1"/>
    <col min="14367" max="14367" width="11.85546875" customWidth="1"/>
    <col min="14370" max="14370" width="11.140625" customWidth="1"/>
    <col min="14578" max="14578" width="37.85546875" customWidth="1"/>
    <col min="14579" max="14579" width="10.28515625" customWidth="1"/>
    <col min="14580" max="14580" width="8.7109375" customWidth="1"/>
    <col min="14581" max="14581" width="10.7109375" customWidth="1"/>
    <col min="14582" max="14583" width="8.7109375" customWidth="1"/>
    <col min="14584" max="14584" width="10.5703125" customWidth="1"/>
    <col min="14585" max="14586" width="8.7109375" customWidth="1"/>
    <col min="14587" max="14587" width="9.7109375" customWidth="1"/>
    <col min="14588" max="14589" width="8.7109375" customWidth="1"/>
    <col min="14590" max="14590" width="10.28515625" customWidth="1"/>
    <col min="14591" max="14592" width="8.7109375" customWidth="1"/>
    <col min="14593" max="14593" width="10.7109375" customWidth="1"/>
    <col min="14594" max="14595" width="8.7109375" customWidth="1"/>
    <col min="14596" max="14596" width="10.7109375" customWidth="1"/>
    <col min="14597" max="14598" width="8.7109375" customWidth="1"/>
    <col min="14599" max="14599" width="10" customWidth="1"/>
    <col min="14600" max="14601" width="8.7109375" customWidth="1"/>
    <col min="14602" max="14602" width="9.42578125" customWidth="1"/>
    <col min="14603" max="14604" width="8.7109375" customWidth="1"/>
    <col min="14605" max="14605" width="10" customWidth="1"/>
    <col min="14606" max="14607" width="8.7109375" customWidth="1"/>
    <col min="14608" max="14608" width="10.42578125" customWidth="1"/>
    <col min="14609" max="14610" width="8.7109375" customWidth="1"/>
    <col min="14611" max="14611" width="9.5703125" customWidth="1"/>
    <col min="14614" max="14614" width="11.42578125" customWidth="1"/>
    <col min="14617" max="14617" width="11.5703125" customWidth="1"/>
    <col min="14620" max="14620" width="11.28515625" customWidth="1"/>
    <col min="14623" max="14623" width="11.85546875" customWidth="1"/>
    <col min="14626" max="14626" width="11.140625" customWidth="1"/>
    <col min="14834" max="14834" width="37.85546875" customWidth="1"/>
    <col min="14835" max="14835" width="10.28515625" customWidth="1"/>
    <col min="14836" max="14836" width="8.7109375" customWidth="1"/>
    <col min="14837" max="14837" width="10.7109375" customWidth="1"/>
    <col min="14838" max="14839" width="8.7109375" customWidth="1"/>
    <col min="14840" max="14840" width="10.5703125" customWidth="1"/>
    <col min="14841" max="14842" width="8.7109375" customWidth="1"/>
    <col min="14843" max="14843" width="9.7109375" customWidth="1"/>
    <col min="14844" max="14845" width="8.7109375" customWidth="1"/>
    <col min="14846" max="14846" width="10.28515625" customWidth="1"/>
    <col min="14847" max="14848" width="8.7109375" customWidth="1"/>
    <col min="14849" max="14849" width="10.7109375" customWidth="1"/>
    <col min="14850" max="14851" width="8.7109375" customWidth="1"/>
    <col min="14852" max="14852" width="10.7109375" customWidth="1"/>
    <col min="14853" max="14854" width="8.7109375" customWidth="1"/>
    <col min="14855" max="14855" width="10" customWidth="1"/>
    <col min="14856" max="14857" width="8.7109375" customWidth="1"/>
    <col min="14858" max="14858" width="9.42578125" customWidth="1"/>
    <col min="14859" max="14860" width="8.7109375" customWidth="1"/>
    <col min="14861" max="14861" width="10" customWidth="1"/>
    <col min="14862" max="14863" width="8.7109375" customWidth="1"/>
    <col min="14864" max="14864" width="10.42578125" customWidth="1"/>
    <col min="14865" max="14866" width="8.7109375" customWidth="1"/>
    <col min="14867" max="14867" width="9.5703125" customWidth="1"/>
    <col min="14870" max="14870" width="11.42578125" customWidth="1"/>
    <col min="14873" max="14873" width="11.5703125" customWidth="1"/>
    <col min="14876" max="14876" width="11.28515625" customWidth="1"/>
    <col min="14879" max="14879" width="11.85546875" customWidth="1"/>
    <col min="14882" max="14882" width="11.140625" customWidth="1"/>
    <col min="15090" max="15090" width="37.85546875" customWidth="1"/>
    <col min="15091" max="15091" width="10.28515625" customWidth="1"/>
    <col min="15092" max="15092" width="8.7109375" customWidth="1"/>
    <col min="15093" max="15093" width="10.7109375" customWidth="1"/>
    <col min="15094" max="15095" width="8.7109375" customWidth="1"/>
    <col min="15096" max="15096" width="10.5703125" customWidth="1"/>
    <col min="15097" max="15098" width="8.7109375" customWidth="1"/>
    <col min="15099" max="15099" width="9.7109375" customWidth="1"/>
    <col min="15100" max="15101" width="8.7109375" customWidth="1"/>
    <col min="15102" max="15102" width="10.28515625" customWidth="1"/>
    <col min="15103" max="15104" width="8.7109375" customWidth="1"/>
    <col min="15105" max="15105" width="10.7109375" customWidth="1"/>
    <col min="15106" max="15107" width="8.7109375" customWidth="1"/>
    <col min="15108" max="15108" width="10.7109375" customWidth="1"/>
    <col min="15109" max="15110" width="8.7109375" customWidth="1"/>
    <col min="15111" max="15111" width="10" customWidth="1"/>
    <col min="15112" max="15113" width="8.7109375" customWidth="1"/>
    <col min="15114" max="15114" width="9.42578125" customWidth="1"/>
    <col min="15115" max="15116" width="8.7109375" customWidth="1"/>
    <col min="15117" max="15117" width="10" customWidth="1"/>
    <col min="15118" max="15119" width="8.7109375" customWidth="1"/>
    <col min="15120" max="15120" width="10.42578125" customWidth="1"/>
    <col min="15121" max="15122" width="8.7109375" customWidth="1"/>
    <col min="15123" max="15123" width="9.5703125" customWidth="1"/>
    <col min="15126" max="15126" width="11.42578125" customWidth="1"/>
    <col min="15129" max="15129" width="11.5703125" customWidth="1"/>
    <col min="15132" max="15132" width="11.28515625" customWidth="1"/>
    <col min="15135" max="15135" width="11.85546875" customWidth="1"/>
    <col min="15138" max="15138" width="11.140625" customWidth="1"/>
    <col min="15346" max="15346" width="37.85546875" customWidth="1"/>
    <col min="15347" max="15347" width="10.28515625" customWidth="1"/>
    <col min="15348" max="15348" width="8.7109375" customWidth="1"/>
    <col min="15349" max="15349" width="10.7109375" customWidth="1"/>
    <col min="15350" max="15351" width="8.7109375" customWidth="1"/>
    <col min="15352" max="15352" width="10.5703125" customWidth="1"/>
    <col min="15353" max="15354" width="8.7109375" customWidth="1"/>
    <col min="15355" max="15355" width="9.7109375" customWidth="1"/>
    <col min="15356" max="15357" width="8.7109375" customWidth="1"/>
    <col min="15358" max="15358" width="10.28515625" customWidth="1"/>
    <col min="15359" max="15360" width="8.7109375" customWidth="1"/>
    <col min="15361" max="15361" width="10.7109375" customWidth="1"/>
    <col min="15362" max="15363" width="8.7109375" customWidth="1"/>
    <col min="15364" max="15364" width="10.7109375" customWidth="1"/>
    <col min="15365" max="15366" width="8.7109375" customWidth="1"/>
    <col min="15367" max="15367" width="10" customWidth="1"/>
    <col min="15368" max="15369" width="8.7109375" customWidth="1"/>
    <col min="15370" max="15370" width="9.42578125" customWidth="1"/>
    <col min="15371" max="15372" width="8.7109375" customWidth="1"/>
    <col min="15373" max="15373" width="10" customWidth="1"/>
    <col min="15374" max="15375" width="8.7109375" customWidth="1"/>
    <col min="15376" max="15376" width="10.42578125" customWidth="1"/>
    <col min="15377" max="15378" width="8.7109375" customWidth="1"/>
    <col min="15379" max="15379" width="9.5703125" customWidth="1"/>
    <col min="15382" max="15382" width="11.42578125" customWidth="1"/>
    <col min="15385" max="15385" width="11.5703125" customWidth="1"/>
    <col min="15388" max="15388" width="11.28515625" customWidth="1"/>
    <col min="15391" max="15391" width="11.85546875" customWidth="1"/>
    <col min="15394" max="15394" width="11.140625" customWidth="1"/>
    <col min="15602" max="15602" width="37.85546875" customWidth="1"/>
    <col min="15603" max="15603" width="10.28515625" customWidth="1"/>
    <col min="15604" max="15604" width="8.7109375" customWidth="1"/>
    <col min="15605" max="15605" width="10.7109375" customWidth="1"/>
    <col min="15606" max="15607" width="8.7109375" customWidth="1"/>
    <col min="15608" max="15608" width="10.5703125" customWidth="1"/>
    <col min="15609" max="15610" width="8.7109375" customWidth="1"/>
    <col min="15611" max="15611" width="9.7109375" customWidth="1"/>
    <col min="15612" max="15613" width="8.7109375" customWidth="1"/>
    <col min="15614" max="15614" width="10.28515625" customWidth="1"/>
    <col min="15615" max="15616" width="8.7109375" customWidth="1"/>
    <col min="15617" max="15617" width="10.7109375" customWidth="1"/>
    <col min="15618" max="15619" width="8.7109375" customWidth="1"/>
    <col min="15620" max="15620" width="10.7109375" customWidth="1"/>
    <col min="15621" max="15622" width="8.7109375" customWidth="1"/>
    <col min="15623" max="15623" width="10" customWidth="1"/>
    <col min="15624" max="15625" width="8.7109375" customWidth="1"/>
    <col min="15626" max="15626" width="9.42578125" customWidth="1"/>
    <col min="15627" max="15628" width="8.7109375" customWidth="1"/>
    <col min="15629" max="15629" width="10" customWidth="1"/>
    <col min="15630" max="15631" width="8.7109375" customWidth="1"/>
    <col min="15632" max="15632" width="10.42578125" customWidth="1"/>
    <col min="15633" max="15634" width="8.7109375" customWidth="1"/>
    <col min="15635" max="15635" width="9.5703125" customWidth="1"/>
    <col min="15638" max="15638" width="11.42578125" customWidth="1"/>
    <col min="15641" max="15641" width="11.5703125" customWidth="1"/>
    <col min="15644" max="15644" width="11.28515625" customWidth="1"/>
    <col min="15647" max="15647" width="11.85546875" customWidth="1"/>
    <col min="15650" max="15650" width="11.140625" customWidth="1"/>
    <col min="15858" max="15858" width="37.85546875" customWidth="1"/>
    <col min="15859" max="15859" width="10.28515625" customWidth="1"/>
    <col min="15860" max="15860" width="8.7109375" customWidth="1"/>
    <col min="15861" max="15861" width="10.7109375" customWidth="1"/>
    <col min="15862" max="15863" width="8.7109375" customWidth="1"/>
    <col min="15864" max="15864" width="10.5703125" customWidth="1"/>
    <col min="15865" max="15866" width="8.7109375" customWidth="1"/>
    <col min="15867" max="15867" width="9.7109375" customWidth="1"/>
    <col min="15868" max="15869" width="8.7109375" customWidth="1"/>
    <col min="15870" max="15870" width="10.28515625" customWidth="1"/>
    <col min="15871" max="15872" width="8.7109375" customWidth="1"/>
    <col min="15873" max="15873" width="10.7109375" customWidth="1"/>
    <col min="15874" max="15875" width="8.7109375" customWidth="1"/>
    <col min="15876" max="15876" width="10.7109375" customWidth="1"/>
    <col min="15877" max="15878" width="8.7109375" customWidth="1"/>
    <col min="15879" max="15879" width="10" customWidth="1"/>
    <col min="15880" max="15881" width="8.7109375" customWidth="1"/>
    <col min="15882" max="15882" width="9.42578125" customWidth="1"/>
    <col min="15883" max="15884" width="8.7109375" customWidth="1"/>
    <col min="15885" max="15885" width="10" customWidth="1"/>
    <col min="15886" max="15887" width="8.7109375" customWidth="1"/>
    <col min="15888" max="15888" width="10.42578125" customWidth="1"/>
    <col min="15889" max="15890" width="8.7109375" customWidth="1"/>
    <col min="15891" max="15891" width="9.5703125" customWidth="1"/>
    <col min="15894" max="15894" width="11.42578125" customWidth="1"/>
    <col min="15897" max="15897" width="11.5703125" customWidth="1"/>
    <col min="15900" max="15900" width="11.28515625" customWidth="1"/>
    <col min="15903" max="15903" width="11.85546875" customWidth="1"/>
    <col min="15906" max="15906" width="11.140625" customWidth="1"/>
    <col min="16114" max="16114" width="37.85546875" customWidth="1"/>
    <col min="16115" max="16115" width="10.28515625" customWidth="1"/>
    <col min="16116" max="16116" width="8.7109375" customWidth="1"/>
    <col min="16117" max="16117" width="10.7109375" customWidth="1"/>
    <col min="16118" max="16119" width="8.7109375" customWidth="1"/>
    <col min="16120" max="16120" width="10.5703125" customWidth="1"/>
    <col min="16121" max="16122" width="8.7109375" customWidth="1"/>
    <col min="16123" max="16123" width="9.7109375" customWidth="1"/>
    <col min="16124" max="16125" width="8.7109375" customWidth="1"/>
    <col min="16126" max="16126" width="10.28515625" customWidth="1"/>
    <col min="16127" max="16128" width="8.7109375" customWidth="1"/>
    <col min="16129" max="16129" width="10.7109375" customWidth="1"/>
    <col min="16130" max="16131" width="8.7109375" customWidth="1"/>
    <col min="16132" max="16132" width="10.7109375" customWidth="1"/>
    <col min="16133" max="16134" width="8.7109375" customWidth="1"/>
    <col min="16135" max="16135" width="10" customWidth="1"/>
    <col min="16136" max="16137" width="8.7109375" customWidth="1"/>
    <col min="16138" max="16138" width="9.42578125" customWidth="1"/>
    <col min="16139" max="16140" width="8.7109375" customWidth="1"/>
    <col min="16141" max="16141" width="10" customWidth="1"/>
    <col min="16142" max="16143" width="8.7109375" customWidth="1"/>
    <col min="16144" max="16144" width="10.42578125" customWidth="1"/>
    <col min="16145" max="16146" width="8.7109375" customWidth="1"/>
    <col min="16147" max="16147" width="9.5703125" customWidth="1"/>
    <col min="16150" max="16150" width="11.42578125" customWidth="1"/>
    <col min="16153" max="16153" width="11.5703125" customWidth="1"/>
    <col min="16156" max="16156" width="11.28515625" customWidth="1"/>
    <col min="16159" max="16159" width="11.85546875" customWidth="1"/>
    <col min="16162" max="16162" width="11.140625" customWidth="1"/>
  </cols>
  <sheetData>
    <row r="1" spans="1:40" ht="14.25" customHeight="1" x14ac:dyDescent="0.25">
      <c r="A1" s="16" t="s">
        <v>97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</row>
    <row r="2" spans="1:40" ht="14.2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</row>
    <row r="3" spans="1:40" x14ac:dyDescent="0.25">
      <c r="A3" s="177" t="s">
        <v>66</v>
      </c>
      <c r="B3" s="297" t="s">
        <v>17</v>
      </c>
      <c r="C3" s="298"/>
      <c r="D3" s="299"/>
      <c r="E3" s="297" t="s">
        <v>18</v>
      </c>
      <c r="F3" s="298"/>
      <c r="G3" s="299"/>
      <c r="H3" s="297" t="s">
        <v>19</v>
      </c>
      <c r="I3" s="298"/>
      <c r="J3" s="299"/>
      <c r="K3" s="297" t="s">
        <v>20</v>
      </c>
      <c r="L3" s="298"/>
      <c r="M3" s="299"/>
      <c r="N3" s="297" t="s">
        <v>21</v>
      </c>
      <c r="O3" s="298"/>
      <c r="P3" s="299"/>
      <c r="Q3" s="297" t="s">
        <v>22</v>
      </c>
      <c r="R3" s="298"/>
      <c r="S3" s="299"/>
      <c r="T3" s="297" t="s">
        <v>23</v>
      </c>
      <c r="U3" s="298"/>
      <c r="V3" s="299"/>
      <c r="W3" s="297" t="s">
        <v>24</v>
      </c>
      <c r="X3" s="298"/>
      <c r="Y3" s="299"/>
      <c r="Z3" s="297" t="s">
        <v>25</v>
      </c>
      <c r="AA3" s="298"/>
      <c r="AB3" s="299"/>
      <c r="AC3" s="297" t="s">
        <v>26</v>
      </c>
      <c r="AD3" s="298"/>
      <c r="AE3" s="299"/>
      <c r="AF3" s="297" t="s">
        <v>27</v>
      </c>
      <c r="AG3" s="298"/>
      <c r="AH3" s="299"/>
      <c r="AI3" s="297" t="s">
        <v>28</v>
      </c>
      <c r="AJ3" s="298"/>
      <c r="AK3" s="299"/>
      <c r="AL3" s="196" t="s">
        <v>151</v>
      </c>
      <c r="AM3" s="196" t="s">
        <v>152</v>
      </c>
      <c r="AN3" s="196" t="s">
        <v>153</v>
      </c>
    </row>
    <row r="4" spans="1:40" ht="26.25" x14ac:dyDescent="0.25">
      <c r="A4" s="178"/>
      <c r="B4" s="179" t="s">
        <v>75</v>
      </c>
      <c r="C4" s="48" t="s">
        <v>74</v>
      </c>
      <c r="D4" s="180" t="s">
        <v>73</v>
      </c>
      <c r="E4" s="179" t="s">
        <v>75</v>
      </c>
      <c r="F4" s="48" t="s">
        <v>74</v>
      </c>
      <c r="G4" s="180" t="s">
        <v>73</v>
      </c>
      <c r="H4" s="179" t="s">
        <v>75</v>
      </c>
      <c r="I4" s="48" t="s">
        <v>74</v>
      </c>
      <c r="J4" s="180" t="s">
        <v>73</v>
      </c>
      <c r="K4" s="179" t="s">
        <v>75</v>
      </c>
      <c r="L4" s="48" t="s">
        <v>74</v>
      </c>
      <c r="M4" s="180" t="s">
        <v>73</v>
      </c>
      <c r="N4" s="179" t="s">
        <v>75</v>
      </c>
      <c r="O4" s="48" t="s">
        <v>74</v>
      </c>
      <c r="P4" s="180" t="s">
        <v>73</v>
      </c>
      <c r="Q4" s="179" t="s">
        <v>75</v>
      </c>
      <c r="R4" s="48" t="s">
        <v>74</v>
      </c>
      <c r="S4" s="180" t="s">
        <v>73</v>
      </c>
      <c r="T4" s="179" t="s">
        <v>75</v>
      </c>
      <c r="U4" s="48" t="s">
        <v>74</v>
      </c>
      <c r="V4" s="180" t="s">
        <v>73</v>
      </c>
      <c r="W4" s="179" t="s">
        <v>75</v>
      </c>
      <c r="X4" s="48" t="s">
        <v>74</v>
      </c>
      <c r="Y4" s="180" t="s">
        <v>73</v>
      </c>
      <c r="Z4" s="179" t="s">
        <v>75</v>
      </c>
      <c r="AA4" s="48" t="s">
        <v>74</v>
      </c>
      <c r="AB4" s="180" t="s">
        <v>73</v>
      </c>
      <c r="AC4" s="179" t="s">
        <v>75</v>
      </c>
      <c r="AD4" s="48" t="s">
        <v>74</v>
      </c>
      <c r="AE4" s="180" t="s">
        <v>73</v>
      </c>
      <c r="AF4" s="179" t="s">
        <v>75</v>
      </c>
      <c r="AG4" s="48" t="s">
        <v>74</v>
      </c>
      <c r="AH4" s="180" t="s">
        <v>73</v>
      </c>
      <c r="AI4" s="179" t="s">
        <v>75</v>
      </c>
      <c r="AJ4" s="48" t="s">
        <v>74</v>
      </c>
      <c r="AK4" s="180" t="s">
        <v>73</v>
      </c>
      <c r="AL4" s="197" t="s">
        <v>73</v>
      </c>
      <c r="AM4" s="197" t="s">
        <v>73</v>
      </c>
      <c r="AN4" s="197" t="s">
        <v>73</v>
      </c>
    </row>
    <row r="5" spans="1:40" x14ac:dyDescent="0.25">
      <c r="A5" s="21" t="s">
        <v>76</v>
      </c>
      <c r="B5" s="252">
        <f>Персонал!E27</f>
        <v>590000</v>
      </c>
      <c r="C5" s="253">
        <v>1</v>
      </c>
      <c r="D5" s="175">
        <f>B5*C5</f>
        <v>590000</v>
      </c>
      <c r="E5" s="252">
        <f>Персонал!G27</f>
        <v>0</v>
      </c>
      <c r="F5" s="253">
        <v>1</v>
      </c>
      <c r="G5" s="175">
        <f>E5*F5</f>
        <v>0</v>
      </c>
      <c r="H5" s="252">
        <f>Персонал!I27</f>
        <v>0</v>
      </c>
      <c r="I5" s="253">
        <v>1</v>
      </c>
      <c r="J5" s="175">
        <f>H5*I5</f>
        <v>0</v>
      </c>
      <c r="K5" s="252">
        <f>Персонал!K27</f>
        <v>0</v>
      </c>
      <c r="L5" s="253">
        <v>1</v>
      </c>
      <c r="M5" s="175">
        <f>K5*L5</f>
        <v>0</v>
      </c>
      <c r="N5" s="252">
        <f>Персонал!M27</f>
        <v>0</v>
      </c>
      <c r="O5" s="253">
        <v>1</v>
      </c>
      <c r="P5" s="175">
        <f>N5*O5</f>
        <v>0</v>
      </c>
      <c r="Q5" s="252">
        <f>Персонал!O27</f>
        <v>0</v>
      </c>
      <c r="R5" s="253">
        <v>1</v>
      </c>
      <c r="S5" s="175">
        <f>Q5*R5</f>
        <v>0</v>
      </c>
      <c r="T5" s="252">
        <f>Персонал!Q27</f>
        <v>0</v>
      </c>
      <c r="U5" s="253">
        <v>1</v>
      </c>
      <c r="V5" s="175">
        <f>T5*U5</f>
        <v>0</v>
      </c>
      <c r="W5" s="252">
        <f>Персонал!S27</f>
        <v>0</v>
      </c>
      <c r="X5" s="253">
        <v>1</v>
      </c>
      <c r="Y5" s="175">
        <f>W5*X5</f>
        <v>0</v>
      </c>
      <c r="Z5" s="252">
        <f>Персонал!U27</f>
        <v>0</v>
      </c>
      <c r="AA5" s="253">
        <v>1</v>
      </c>
      <c r="AB5" s="175">
        <f>Z5*AA5</f>
        <v>0</v>
      </c>
      <c r="AC5" s="252">
        <f>Персонал!W27</f>
        <v>0</v>
      </c>
      <c r="AD5" s="253">
        <v>1</v>
      </c>
      <c r="AE5" s="175">
        <f>AC5*AD5</f>
        <v>0</v>
      </c>
      <c r="AF5" s="252">
        <f>Персонал!Y27</f>
        <v>0</v>
      </c>
      <c r="AG5" s="253">
        <v>1</v>
      </c>
      <c r="AH5" s="175">
        <f>AF5*AG5</f>
        <v>0</v>
      </c>
      <c r="AI5" s="252">
        <f>Персонал!AA27</f>
        <v>0</v>
      </c>
      <c r="AJ5" s="253">
        <v>1</v>
      </c>
      <c r="AK5" s="175">
        <f>AI5*AJ5</f>
        <v>0</v>
      </c>
      <c r="AL5" s="198">
        <f>D5+G5+J5+M5+P5+S5+V5+Y5+AB5+AE5+AH5+AK5</f>
        <v>590000</v>
      </c>
      <c r="AM5" s="198">
        <f>AL5*1.1</f>
        <v>649000</v>
      </c>
      <c r="AN5" s="198">
        <f>AM5*1.1</f>
        <v>713900</v>
      </c>
    </row>
    <row r="6" spans="1:40" ht="15" customHeight="1" x14ac:dyDescent="0.25">
      <c r="A6" s="21" t="s">
        <v>51</v>
      </c>
      <c r="B6" s="252">
        <f>B5*0.302</f>
        <v>178180</v>
      </c>
      <c r="C6" s="253">
        <v>1</v>
      </c>
      <c r="D6" s="175">
        <f>B6*C6</f>
        <v>178180</v>
      </c>
      <c r="E6" s="252">
        <f>E5*0.302</f>
        <v>0</v>
      </c>
      <c r="F6" s="253">
        <v>1</v>
      </c>
      <c r="G6" s="175">
        <f>E6*F6</f>
        <v>0</v>
      </c>
      <c r="H6" s="252">
        <f>H5*0.302</f>
        <v>0</v>
      </c>
      <c r="I6" s="253">
        <v>1</v>
      </c>
      <c r="J6" s="175">
        <f>H6*I6</f>
        <v>0</v>
      </c>
      <c r="K6" s="252">
        <f>K5*0.302</f>
        <v>0</v>
      </c>
      <c r="L6" s="253">
        <v>1</v>
      </c>
      <c r="M6" s="175">
        <f>K6*L6</f>
        <v>0</v>
      </c>
      <c r="N6" s="252">
        <f>N5*0.302</f>
        <v>0</v>
      </c>
      <c r="O6" s="253">
        <v>1</v>
      </c>
      <c r="P6" s="175">
        <f t="shared" ref="P6:P7" si="0">N6*O6</f>
        <v>0</v>
      </c>
      <c r="Q6" s="252">
        <f>Q5*0.302</f>
        <v>0</v>
      </c>
      <c r="R6" s="253">
        <v>1</v>
      </c>
      <c r="S6" s="175">
        <f>Q6*R6</f>
        <v>0</v>
      </c>
      <c r="T6" s="252">
        <f>T5*0.302</f>
        <v>0</v>
      </c>
      <c r="U6" s="253">
        <v>1</v>
      </c>
      <c r="V6" s="175">
        <f>T6*U6</f>
        <v>0</v>
      </c>
      <c r="W6" s="252">
        <f>W5*0.302</f>
        <v>0</v>
      </c>
      <c r="X6" s="253">
        <v>1</v>
      </c>
      <c r="Y6" s="175">
        <f>W6*X6</f>
        <v>0</v>
      </c>
      <c r="Z6" s="252">
        <f>Z5*0.302</f>
        <v>0</v>
      </c>
      <c r="AA6" s="253">
        <v>1</v>
      </c>
      <c r="AB6" s="175">
        <f>Z6*AA6</f>
        <v>0</v>
      </c>
      <c r="AC6" s="252">
        <f>AC5*0.302</f>
        <v>0</v>
      </c>
      <c r="AD6" s="253">
        <v>1</v>
      </c>
      <c r="AE6" s="175">
        <f>AC6*AD6</f>
        <v>0</v>
      </c>
      <c r="AF6" s="252">
        <f>AF5*0.302</f>
        <v>0</v>
      </c>
      <c r="AG6" s="253">
        <v>1</v>
      </c>
      <c r="AH6" s="175">
        <f>AF6*AG6</f>
        <v>0</v>
      </c>
      <c r="AI6" s="252">
        <f>AI5*0.302</f>
        <v>0</v>
      </c>
      <c r="AJ6" s="253">
        <v>1</v>
      </c>
      <c r="AK6" s="175">
        <f t="shared" ref="AK6:AK7" si="1">AI6*AJ6</f>
        <v>0</v>
      </c>
      <c r="AL6" s="198">
        <f t="shared" ref="AL6:AL7" si="2">D6+G6+J6+M6+P6+S6+V6+Y6+AB6+AE6+AH6+AK6</f>
        <v>178180</v>
      </c>
      <c r="AM6" s="198">
        <f t="shared" ref="AM6:AM7" si="3">AL6*1.1</f>
        <v>195998.00000000003</v>
      </c>
      <c r="AN6" s="198">
        <f>AM6*1.1</f>
        <v>215597.80000000005</v>
      </c>
    </row>
    <row r="7" spans="1:40" ht="15" customHeight="1" x14ac:dyDescent="0.25">
      <c r="A7" s="33" t="s">
        <v>77</v>
      </c>
      <c r="B7" s="17"/>
      <c r="C7" s="18">
        <v>1</v>
      </c>
      <c r="D7" s="175">
        <f t="shared" ref="D7:D20" si="4">B7*C7</f>
        <v>0</v>
      </c>
      <c r="E7" s="17">
        <f t="shared" ref="E7:E20" si="5">B7</f>
        <v>0</v>
      </c>
      <c r="F7" s="18">
        <v>1</v>
      </c>
      <c r="G7" s="175">
        <f t="shared" ref="G7:G20" si="6">E7*F7</f>
        <v>0</v>
      </c>
      <c r="H7" s="17">
        <f t="shared" ref="H7:H20" si="7">B7</f>
        <v>0</v>
      </c>
      <c r="I7" s="18">
        <v>1</v>
      </c>
      <c r="J7" s="175">
        <f t="shared" ref="J7:J20" si="8">H7*I7</f>
        <v>0</v>
      </c>
      <c r="K7" s="17">
        <f t="shared" ref="K7:K20" si="9">B7</f>
        <v>0</v>
      </c>
      <c r="L7" s="18">
        <v>1</v>
      </c>
      <c r="M7" s="175">
        <f t="shared" ref="M7:M20" si="10">K7*L7</f>
        <v>0</v>
      </c>
      <c r="N7" s="17">
        <f t="shared" ref="N7:N20" si="11">B7</f>
        <v>0</v>
      </c>
      <c r="O7" s="18">
        <v>1</v>
      </c>
      <c r="P7" s="175">
        <f t="shared" si="0"/>
        <v>0</v>
      </c>
      <c r="Q7" s="17">
        <f t="shared" ref="Q7:Q20" si="12">B7</f>
        <v>0</v>
      </c>
      <c r="R7" s="18">
        <v>1</v>
      </c>
      <c r="S7" s="175">
        <f t="shared" ref="S7:S20" si="13">Q7*R7</f>
        <v>0</v>
      </c>
      <c r="T7" s="17">
        <f t="shared" ref="T7:T20" si="14">B7</f>
        <v>0</v>
      </c>
      <c r="U7" s="18">
        <v>1</v>
      </c>
      <c r="V7" s="175">
        <f t="shared" ref="V7:V20" si="15">T7*U7</f>
        <v>0</v>
      </c>
      <c r="W7" s="17">
        <f t="shared" ref="W7:W20" si="16">B7</f>
        <v>0</v>
      </c>
      <c r="X7" s="18">
        <v>1</v>
      </c>
      <c r="Y7" s="175">
        <f t="shared" ref="Y7:Y20" si="17">W7*X7</f>
        <v>0</v>
      </c>
      <c r="Z7" s="17">
        <f t="shared" ref="Z7:Z20" si="18">B7</f>
        <v>0</v>
      </c>
      <c r="AA7" s="18">
        <v>1</v>
      </c>
      <c r="AB7" s="175">
        <f t="shared" ref="AB7:AB20" si="19">Z7*AA7</f>
        <v>0</v>
      </c>
      <c r="AC7" s="17">
        <f t="shared" ref="AC7:AC20" si="20">B7</f>
        <v>0</v>
      </c>
      <c r="AD7" s="18">
        <v>1</v>
      </c>
      <c r="AE7" s="175">
        <f t="shared" ref="AE7:AE20" si="21">AC7*AD7</f>
        <v>0</v>
      </c>
      <c r="AF7" s="17">
        <f t="shared" ref="AF7:AF20" si="22">B7</f>
        <v>0</v>
      </c>
      <c r="AG7" s="18">
        <v>1</v>
      </c>
      <c r="AH7" s="175">
        <f t="shared" ref="AH7:AH20" si="23">AF7*AG7</f>
        <v>0</v>
      </c>
      <c r="AI7" s="17">
        <f t="shared" ref="AI7:AI20" si="24">AF7</f>
        <v>0</v>
      </c>
      <c r="AJ7" s="18">
        <v>1</v>
      </c>
      <c r="AK7" s="175">
        <f t="shared" si="1"/>
        <v>0</v>
      </c>
      <c r="AL7" s="198">
        <f t="shared" si="2"/>
        <v>0</v>
      </c>
      <c r="AM7" s="198">
        <f t="shared" si="3"/>
        <v>0</v>
      </c>
      <c r="AN7" s="198">
        <f t="shared" ref="AM7:AN20" si="25">AM7*1.1</f>
        <v>0</v>
      </c>
    </row>
    <row r="8" spans="1:40" x14ac:dyDescent="0.25">
      <c r="A8" s="21" t="s">
        <v>60</v>
      </c>
      <c r="B8" s="17"/>
      <c r="C8" s="18">
        <v>1</v>
      </c>
      <c r="D8" s="175">
        <f t="shared" si="4"/>
        <v>0</v>
      </c>
      <c r="E8" s="17">
        <f t="shared" si="5"/>
        <v>0</v>
      </c>
      <c r="F8" s="18">
        <v>1</v>
      </c>
      <c r="G8" s="175">
        <f t="shared" si="6"/>
        <v>0</v>
      </c>
      <c r="H8" s="17">
        <f t="shared" si="7"/>
        <v>0</v>
      </c>
      <c r="I8" s="18">
        <v>1</v>
      </c>
      <c r="J8" s="175">
        <f t="shared" si="8"/>
        <v>0</v>
      </c>
      <c r="K8" s="17">
        <f t="shared" si="9"/>
        <v>0</v>
      </c>
      <c r="L8" s="18">
        <v>1</v>
      </c>
      <c r="M8" s="175">
        <f t="shared" si="10"/>
        <v>0</v>
      </c>
      <c r="N8" s="17">
        <f t="shared" si="11"/>
        <v>0</v>
      </c>
      <c r="O8" s="18">
        <v>1</v>
      </c>
      <c r="P8" s="175">
        <f t="shared" ref="P8:P20" si="26">N8*O8</f>
        <v>0</v>
      </c>
      <c r="Q8" s="17">
        <f t="shared" si="12"/>
        <v>0</v>
      </c>
      <c r="R8" s="18">
        <v>1</v>
      </c>
      <c r="S8" s="175">
        <f t="shared" si="13"/>
        <v>0</v>
      </c>
      <c r="T8" s="17">
        <f t="shared" si="14"/>
        <v>0</v>
      </c>
      <c r="U8" s="18">
        <v>1</v>
      </c>
      <c r="V8" s="175">
        <f t="shared" si="15"/>
        <v>0</v>
      </c>
      <c r="W8" s="17">
        <f t="shared" si="16"/>
        <v>0</v>
      </c>
      <c r="X8" s="18">
        <v>1</v>
      </c>
      <c r="Y8" s="175">
        <f t="shared" si="17"/>
        <v>0</v>
      </c>
      <c r="Z8" s="17">
        <f t="shared" si="18"/>
        <v>0</v>
      </c>
      <c r="AA8" s="18">
        <v>1</v>
      </c>
      <c r="AB8" s="175">
        <f t="shared" si="19"/>
        <v>0</v>
      </c>
      <c r="AC8" s="17">
        <f t="shared" si="20"/>
        <v>0</v>
      </c>
      <c r="AD8" s="18">
        <v>1</v>
      </c>
      <c r="AE8" s="175">
        <f t="shared" si="21"/>
        <v>0</v>
      </c>
      <c r="AF8" s="17">
        <f t="shared" si="22"/>
        <v>0</v>
      </c>
      <c r="AG8" s="18">
        <v>1</v>
      </c>
      <c r="AH8" s="175">
        <f t="shared" si="23"/>
        <v>0</v>
      </c>
      <c r="AI8" s="17">
        <f t="shared" si="24"/>
        <v>0</v>
      </c>
      <c r="AJ8" s="18">
        <v>1</v>
      </c>
      <c r="AK8" s="175">
        <f t="shared" ref="AK8:AK20" si="27">AI8*AJ8</f>
        <v>0</v>
      </c>
      <c r="AL8" s="198">
        <f t="shared" ref="AL8:AL20" si="28">D8+G8+J8+M8+P8+S8+V8+Y8+AB8+AE8+AH8+AK8</f>
        <v>0</v>
      </c>
      <c r="AM8" s="198">
        <f t="shared" si="25"/>
        <v>0</v>
      </c>
      <c r="AN8" s="198">
        <f t="shared" si="25"/>
        <v>0</v>
      </c>
    </row>
    <row r="9" spans="1:40" x14ac:dyDescent="0.25">
      <c r="A9" s="19" t="s">
        <v>61</v>
      </c>
      <c r="B9" s="17"/>
      <c r="C9" s="18">
        <v>1</v>
      </c>
      <c r="D9" s="175">
        <f t="shared" si="4"/>
        <v>0</v>
      </c>
      <c r="E9" s="17">
        <f t="shared" si="5"/>
        <v>0</v>
      </c>
      <c r="F9" s="18">
        <v>1</v>
      </c>
      <c r="G9" s="175">
        <f t="shared" si="6"/>
        <v>0</v>
      </c>
      <c r="H9" s="17">
        <f t="shared" si="7"/>
        <v>0</v>
      </c>
      <c r="I9" s="18">
        <v>1</v>
      </c>
      <c r="J9" s="175">
        <f t="shared" si="8"/>
        <v>0</v>
      </c>
      <c r="K9" s="17">
        <f t="shared" si="9"/>
        <v>0</v>
      </c>
      <c r="L9" s="18">
        <v>1</v>
      </c>
      <c r="M9" s="175">
        <f t="shared" si="10"/>
        <v>0</v>
      </c>
      <c r="N9" s="17">
        <f t="shared" si="11"/>
        <v>0</v>
      </c>
      <c r="O9" s="18">
        <v>1</v>
      </c>
      <c r="P9" s="175">
        <f t="shared" si="26"/>
        <v>0</v>
      </c>
      <c r="Q9" s="17">
        <f t="shared" si="12"/>
        <v>0</v>
      </c>
      <c r="R9" s="18">
        <v>1</v>
      </c>
      <c r="S9" s="175">
        <f t="shared" si="13"/>
        <v>0</v>
      </c>
      <c r="T9" s="17">
        <f t="shared" si="14"/>
        <v>0</v>
      </c>
      <c r="U9" s="18">
        <v>1</v>
      </c>
      <c r="V9" s="175">
        <f t="shared" si="15"/>
        <v>0</v>
      </c>
      <c r="W9" s="17">
        <f t="shared" si="16"/>
        <v>0</v>
      </c>
      <c r="X9" s="18">
        <v>1</v>
      </c>
      <c r="Y9" s="175">
        <f t="shared" si="17"/>
        <v>0</v>
      </c>
      <c r="Z9" s="17">
        <f t="shared" si="18"/>
        <v>0</v>
      </c>
      <c r="AA9" s="18">
        <v>1</v>
      </c>
      <c r="AB9" s="175">
        <f t="shared" si="19"/>
        <v>0</v>
      </c>
      <c r="AC9" s="17">
        <f t="shared" si="20"/>
        <v>0</v>
      </c>
      <c r="AD9" s="18">
        <v>1</v>
      </c>
      <c r="AE9" s="175">
        <f t="shared" si="21"/>
        <v>0</v>
      </c>
      <c r="AF9" s="17">
        <f t="shared" si="22"/>
        <v>0</v>
      </c>
      <c r="AG9" s="18">
        <v>1</v>
      </c>
      <c r="AH9" s="175">
        <f t="shared" si="23"/>
        <v>0</v>
      </c>
      <c r="AI9" s="17">
        <f t="shared" si="24"/>
        <v>0</v>
      </c>
      <c r="AJ9" s="18">
        <v>1</v>
      </c>
      <c r="AK9" s="175">
        <f t="shared" si="27"/>
        <v>0</v>
      </c>
      <c r="AL9" s="198">
        <f t="shared" si="28"/>
        <v>0</v>
      </c>
      <c r="AM9" s="198">
        <f t="shared" si="25"/>
        <v>0</v>
      </c>
      <c r="AN9" s="198">
        <f t="shared" si="25"/>
        <v>0</v>
      </c>
    </row>
    <row r="10" spans="1:40" ht="15" customHeight="1" x14ac:dyDescent="0.25">
      <c r="A10" s="21" t="s">
        <v>62</v>
      </c>
      <c r="B10" s="17"/>
      <c r="C10" s="18">
        <v>1</v>
      </c>
      <c r="D10" s="175">
        <f t="shared" si="4"/>
        <v>0</v>
      </c>
      <c r="E10" s="17">
        <f t="shared" si="5"/>
        <v>0</v>
      </c>
      <c r="F10" s="18">
        <v>1</v>
      </c>
      <c r="G10" s="175">
        <f t="shared" si="6"/>
        <v>0</v>
      </c>
      <c r="H10" s="17">
        <f t="shared" si="7"/>
        <v>0</v>
      </c>
      <c r="I10" s="18">
        <v>1</v>
      </c>
      <c r="J10" s="175">
        <f t="shared" si="8"/>
        <v>0</v>
      </c>
      <c r="K10" s="17">
        <f t="shared" si="9"/>
        <v>0</v>
      </c>
      <c r="L10" s="18">
        <v>1</v>
      </c>
      <c r="M10" s="175">
        <f t="shared" si="10"/>
        <v>0</v>
      </c>
      <c r="N10" s="17">
        <f t="shared" si="11"/>
        <v>0</v>
      </c>
      <c r="O10" s="18">
        <v>1</v>
      </c>
      <c r="P10" s="175">
        <f t="shared" si="26"/>
        <v>0</v>
      </c>
      <c r="Q10" s="17">
        <f t="shared" si="12"/>
        <v>0</v>
      </c>
      <c r="R10" s="18">
        <v>1</v>
      </c>
      <c r="S10" s="175">
        <f t="shared" si="13"/>
        <v>0</v>
      </c>
      <c r="T10" s="17">
        <f t="shared" si="14"/>
        <v>0</v>
      </c>
      <c r="U10" s="18">
        <v>1</v>
      </c>
      <c r="V10" s="175">
        <f t="shared" si="15"/>
        <v>0</v>
      </c>
      <c r="W10" s="17">
        <f t="shared" si="16"/>
        <v>0</v>
      </c>
      <c r="X10" s="18">
        <v>1</v>
      </c>
      <c r="Y10" s="175">
        <f t="shared" si="17"/>
        <v>0</v>
      </c>
      <c r="Z10" s="17">
        <f t="shared" si="18"/>
        <v>0</v>
      </c>
      <c r="AA10" s="18">
        <v>1</v>
      </c>
      <c r="AB10" s="175">
        <f t="shared" si="19"/>
        <v>0</v>
      </c>
      <c r="AC10" s="17">
        <f t="shared" si="20"/>
        <v>0</v>
      </c>
      <c r="AD10" s="18">
        <v>1</v>
      </c>
      <c r="AE10" s="175">
        <f t="shared" si="21"/>
        <v>0</v>
      </c>
      <c r="AF10" s="17">
        <f t="shared" si="22"/>
        <v>0</v>
      </c>
      <c r="AG10" s="18">
        <v>1</v>
      </c>
      <c r="AH10" s="175">
        <f t="shared" si="23"/>
        <v>0</v>
      </c>
      <c r="AI10" s="17">
        <f t="shared" si="24"/>
        <v>0</v>
      </c>
      <c r="AJ10" s="18">
        <v>1</v>
      </c>
      <c r="AK10" s="175">
        <f t="shared" si="27"/>
        <v>0</v>
      </c>
      <c r="AL10" s="198">
        <f t="shared" si="28"/>
        <v>0</v>
      </c>
      <c r="AM10" s="198">
        <f t="shared" si="25"/>
        <v>0</v>
      </c>
      <c r="AN10" s="198">
        <f t="shared" si="25"/>
        <v>0</v>
      </c>
    </row>
    <row r="11" spans="1:40" x14ac:dyDescent="0.25">
      <c r="A11" s="21" t="s">
        <v>63</v>
      </c>
      <c r="B11" s="17"/>
      <c r="C11" s="18">
        <v>1</v>
      </c>
      <c r="D11" s="175">
        <f t="shared" si="4"/>
        <v>0</v>
      </c>
      <c r="E11" s="17">
        <f t="shared" si="5"/>
        <v>0</v>
      </c>
      <c r="F11" s="18">
        <v>1</v>
      </c>
      <c r="G11" s="175">
        <f t="shared" si="6"/>
        <v>0</v>
      </c>
      <c r="H11" s="17">
        <f t="shared" si="7"/>
        <v>0</v>
      </c>
      <c r="I11" s="18">
        <v>1</v>
      </c>
      <c r="J11" s="175">
        <f t="shared" si="8"/>
        <v>0</v>
      </c>
      <c r="K11" s="17">
        <f t="shared" si="9"/>
        <v>0</v>
      </c>
      <c r="L11" s="18">
        <v>1</v>
      </c>
      <c r="M11" s="175">
        <f t="shared" si="10"/>
        <v>0</v>
      </c>
      <c r="N11" s="17">
        <f t="shared" si="11"/>
        <v>0</v>
      </c>
      <c r="O11" s="18">
        <v>1</v>
      </c>
      <c r="P11" s="175">
        <f t="shared" si="26"/>
        <v>0</v>
      </c>
      <c r="Q11" s="17">
        <f t="shared" si="12"/>
        <v>0</v>
      </c>
      <c r="R11" s="18">
        <v>1</v>
      </c>
      <c r="S11" s="175">
        <f t="shared" si="13"/>
        <v>0</v>
      </c>
      <c r="T11" s="17">
        <f t="shared" si="14"/>
        <v>0</v>
      </c>
      <c r="U11" s="18">
        <v>1</v>
      </c>
      <c r="V11" s="175">
        <f t="shared" si="15"/>
        <v>0</v>
      </c>
      <c r="W11" s="17">
        <f t="shared" si="16"/>
        <v>0</v>
      </c>
      <c r="X11" s="18">
        <v>1</v>
      </c>
      <c r="Y11" s="175">
        <f t="shared" si="17"/>
        <v>0</v>
      </c>
      <c r="Z11" s="17">
        <f t="shared" si="18"/>
        <v>0</v>
      </c>
      <c r="AA11" s="18">
        <v>1</v>
      </c>
      <c r="AB11" s="175">
        <f t="shared" si="19"/>
        <v>0</v>
      </c>
      <c r="AC11" s="17">
        <f t="shared" si="20"/>
        <v>0</v>
      </c>
      <c r="AD11" s="18">
        <v>1</v>
      </c>
      <c r="AE11" s="175">
        <f t="shared" si="21"/>
        <v>0</v>
      </c>
      <c r="AF11" s="17">
        <f t="shared" si="22"/>
        <v>0</v>
      </c>
      <c r="AG11" s="18">
        <v>1</v>
      </c>
      <c r="AH11" s="175">
        <f t="shared" si="23"/>
        <v>0</v>
      </c>
      <c r="AI11" s="17">
        <f t="shared" si="24"/>
        <v>0</v>
      </c>
      <c r="AJ11" s="18">
        <v>1</v>
      </c>
      <c r="AK11" s="175">
        <f t="shared" si="27"/>
        <v>0</v>
      </c>
      <c r="AL11" s="198">
        <f t="shared" si="28"/>
        <v>0</v>
      </c>
      <c r="AM11" s="198">
        <f t="shared" si="25"/>
        <v>0</v>
      </c>
      <c r="AN11" s="198">
        <f t="shared" si="25"/>
        <v>0</v>
      </c>
    </row>
    <row r="12" spans="1:40" x14ac:dyDescent="0.25">
      <c r="A12" s="21" t="s">
        <v>64</v>
      </c>
      <c r="B12" s="17"/>
      <c r="C12" s="18">
        <v>1</v>
      </c>
      <c r="D12" s="175">
        <f t="shared" si="4"/>
        <v>0</v>
      </c>
      <c r="E12" s="17">
        <f t="shared" si="5"/>
        <v>0</v>
      </c>
      <c r="F12" s="18">
        <v>1</v>
      </c>
      <c r="G12" s="175">
        <f t="shared" si="6"/>
        <v>0</v>
      </c>
      <c r="H12" s="17">
        <f t="shared" si="7"/>
        <v>0</v>
      </c>
      <c r="I12" s="18">
        <v>1</v>
      </c>
      <c r="J12" s="175">
        <f t="shared" si="8"/>
        <v>0</v>
      </c>
      <c r="K12" s="17">
        <f t="shared" si="9"/>
        <v>0</v>
      </c>
      <c r="L12" s="18">
        <v>1</v>
      </c>
      <c r="M12" s="175">
        <f t="shared" si="10"/>
        <v>0</v>
      </c>
      <c r="N12" s="17">
        <f t="shared" si="11"/>
        <v>0</v>
      </c>
      <c r="O12" s="18">
        <v>1</v>
      </c>
      <c r="P12" s="175">
        <f t="shared" si="26"/>
        <v>0</v>
      </c>
      <c r="Q12" s="17">
        <f t="shared" si="12"/>
        <v>0</v>
      </c>
      <c r="R12" s="18">
        <v>1</v>
      </c>
      <c r="S12" s="175">
        <f t="shared" si="13"/>
        <v>0</v>
      </c>
      <c r="T12" s="17">
        <f t="shared" si="14"/>
        <v>0</v>
      </c>
      <c r="U12" s="18">
        <v>1</v>
      </c>
      <c r="V12" s="175">
        <f t="shared" si="15"/>
        <v>0</v>
      </c>
      <c r="W12" s="17">
        <f t="shared" si="16"/>
        <v>0</v>
      </c>
      <c r="X12" s="18">
        <v>1</v>
      </c>
      <c r="Y12" s="175">
        <f t="shared" si="17"/>
        <v>0</v>
      </c>
      <c r="Z12" s="17">
        <f t="shared" si="18"/>
        <v>0</v>
      </c>
      <c r="AA12" s="18">
        <v>1</v>
      </c>
      <c r="AB12" s="175">
        <f t="shared" si="19"/>
        <v>0</v>
      </c>
      <c r="AC12" s="17">
        <f t="shared" si="20"/>
        <v>0</v>
      </c>
      <c r="AD12" s="18">
        <v>1</v>
      </c>
      <c r="AE12" s="175">
        <f t="shared" si="21"/>
        <v>0</v>
      </c>
      <c r="AF12" s="17">
        <f t="shared" si="22"/>
        <v>0</v>
      </c>
      <c r="AG12" s="18">
        <v>1</v>
      </c>
      <c r="AH12" s="175">
        <f t="shared" si="23"/>
        <v>0</v>
      </c>
      <c r="AI12" s="17">
        <f t="shared" si="24"/>
        <v>0</v>
      </c>
      <c r="AJ12" s="18">
        <v>1</v>
      </c>
      <c r="AK12" s="175">
        <f t="shared" si="27"/>
        <v>0</v>
      </c>
      <c r="AL12" s="198">
        <f t="shared" si="28"/>
        <v>0</v>
      </c>
      <c r="AM12" s="198">
        <f t="shared" si="25"/>
        <v>0</v>
      </c>
      <c r="AN12" s="198">
        <f t="shared" si="25"/>
        <v>0</v>
      </c>
    </row>
    <row r="13" spans="1:40" x14ac:dyDescent="0.25">
      <c r="A13" s="33" t="s">
        <v>65</v>
      </c>
      <c r="B13" s="17"/>
      <c r="C13" s="18">
        <v>1</v>
      </c>
      <c r="D13" s="175">
        <f t="shared" si="4"/>
        <v>0</v>
      </c>
      <c r="E13" s="17">
        <f t="shared" si="5"/>
        <v>0</v>
      </c>
      <c r="F13" s="18">
        <v>1</v>
      </c>
      <c r="G13" s="175">
        <f t="shared" si="6"/>
        <v>0</v>
      </c>
      <c r="H13" s="17">
        <f t="shared" si="7"/>
        <v>0</v>
      </c>
      <c r="I13" s="18">
        <v>1</v>
      </c>
      <c r="J13" s="175">
        <f t="shared" si="8"/>
        <v>0</v>
      </c>
      <c r="K13" s="17">
        <f t="shared" si="9"/>
        <v>0</v>
      </c>
      <c r="L13" s="18">
        <v>1</v>
      </c>
      <c r="M13" s="175">
        <f t="shared" si="10"/>
        <v>0</v>
      </c>
      <c r="N13" s="17">
        <f t="shared" si="11"/>
        <v>0</v>
      </c>
      <c r="O13" s="18">
        <v>1</v>
      </c>
      <c r="P13" s="175">
        <f t="shared" si="26"/>
        <v>0</v>
      </c>
      <c r="Q13" s="17">
        <f t="shared" si="12"/>
        <v>0</v>
      </c>
      <c r="R13" s="18">
        <v>1</v>
      </c>
      <c r="S13" s="175">
        <f t="shared" si="13"/>
        <v>0</v>
      </c>
      <c r="T13" s="17">
        <f t="shared" si="14"/>
        <v>0</v>
      </c>
      <c r="U13" s="18">
        <v>1</v>
      </c>
      <c r="V13" s="175">
        <f t="shared" si="15"/>
        <v>0</v>
      </c>
      <c r="W13" s="17">
        <f t="shared" si="16"/>
        <v>0</v>
      </c>
      <c r="X13" s="18">
        <v>1</v>
      </c>
      <c r="Y13" s="175">
        <f t="shared" si="17"/>
        <v>0</v>
      </c>
      <c r="Z13" s="17">
        <f t="shared" si="18"/>
        <v>0</v>
      </c>
      <c r="AA13" s="18">
        <v>1</v>
      </c>
      <c r="AB13" s="175">
        <f t="shared" si="19"/>
        <v>0</v>
      </c>
      <c r="AC13" s="17">
        <f t="shared" si="20"/>
        <v>0</v>
      </c>
      <c r="AD13" s="18">
        <v>1</v>
      </c>
      <c r="AE13" s="175">
        <f t="shared" si="21"/>
        <v>0</v>
      </c>
      <c r="AF13" s="17">
        <f t="shared" si="22"/>
        <v>0</v>
      </c>
      <c r="AG13" s="18">
        <v>1</v>
      </c>
      <c r="AH13" s="175">
        <f t="shared" si="23"/>
        <v>0</v>
      </c>
      <c r="AI13" s="17">
        <f t="shared" si="24"/>
        <v>0</v>
      </c>
      <c r="AJ13" s="18">
        <v>1</v>
      </c>
      <c r="AK13" s="175">
        <f t="shared" si="27"/>
        <v>0</v>
      </c>
      <c r="AL13" s="198">
        <f t="shared" si="28"/>
        <v>0</v>
      </c>
      <c r="AM13" s="198">
        <f t="shared" si="25"/>
        <v>0</v>
      </c>
      <c r="AN13" s="198">
        <f t="shared" si="25"/>
        <v>0</v>
      </c>
    </row>
    <row r="14" spans="1:40" x14ac:dyDescent="0.25">
      <c r="A14" s="33" t="s">
        <v>68</v>
      </c>
      <c r="B14" s="17"/>
      <c r="C14" s="18">
        <v>1</v>
      </c>
      <c r="D14" s="175">
        <f t="shared" si="4"/>
        <v>0</v>
      </c>
      <c r="E14" s="17">
        <f t="shared" si="5"/>
        <v>0</v>
      </c>
      <c r="F14" s="18">
        <v>1</v>
      </c>
      <c r="G14" s="175">
        <f t="shared" si="6"/>
        <v>0</v>
      </c>
      <c r="H14" s="17">
        <f t="shared" si="7"/>
        <v>0</v>
      </c>
      <c r="I14" s="18">
        <v>1</v>
      </c>
      <c r="J14" s="175">
        <f t="shared" si="8"/>
        <v>0</v>
      </c>
      <c r="K14" s="17">
        <f t="shared" si="9"/>
        <v>0</v>
      </c>
      <c r="L14" s="18">
        <v>1</v>
      </c>
      <c r="M14" s="175">
        <f t="shared" si="10"/>
        <v>0</v>
      </c>
      <c r="N14" s="17">
        <f t="shared" si="11"/>
        <v>0</v>
      </c>
      <c r="O14" s="18">
        <v>1</v>
      </c>
      <c r="P14" s="175">
        <f t="shared" si="26"/>
        <v>0</v>
      </c>
      <c r="Q14" s="17">
        <f t="shared" si="12"/>
        <v>0</v>
      </c>
      <c r="R14" s="18">
        <v>1</v>
      </c>
      <c r="S14" s="175">
        <f t="shared" si="13"/>
        <v>0</v>
      </c>
      <c r="T14" s="17">
        <f t="shared" si="14"/>
        <v>0</v>
      </c>
      <c r="U14" s="18">
        <v>1</v>
      </c>
      <c r="V14" s="175">
        <f t="shared" si="15"/>
        <v>0</v>
      </c>
      <c r="W14" s="17">
        <f t="shared" si="16"/>
        <v>0</v>
      </c>
      <c r="X14" s="18">
        <v>1</v>
      </c>
      <c r="Y14" s="175">
        <f t="shared" si="17"/>
        <v>0</v>
      </c>
      <c r="Z14" s="17">
        <f t="shared" si="18"/>
        <v>0</v>
      </c>
      <c r="AA14" s="18">
        <v>1</v>
      </c>
      <c r="AB14" s="175">
        <f t="shared" si="19"/>
        <v>0</v>
      </c>
      <c r="AC14" s="17">
        <f t="shared" si="20"/>
        <v>0</v>
      </c>
      <c r="AD14" s="18">
        <v>1</v>
      </c>
      <c r="AE14" s="175">
        <f t="shared" si="21"/>
        <v>0</v>
      </c>
      <c r="AF14" s="17">
        <f t="shared" si="22"/>
        <v>0</v>
      </c>
      <c r="AG14" s="18">
        <v>1</v>
      </c>
      <c r="AH14" s="175">
        <f t="shared" si="23"/>
        <v>0</v>
      </c>
      <c r="AI14" s="17">
        <f t="shared" si="24"/>
        <v>0</v>
      </c>
      <c r="AJ14" s="18">
        <v>1</v>
      </c>
      <c r="AK14" s="175">
        <f t="shared" si="27"/>
        <v>0</v>
      </c>
      <c r="AL14" s="198">
        <f t="shared" si="28"/>
        <v>0</v>
      </c>
      <c r="AM14" s="198">
        <f t="shared" si="25"/>
        <v>0</v>
      </c>
      <c r="AN14" s="198">
        <f t="shared" si="25"/>
        <v>0</v>
      </c>
    </row>
    <row r="15" spans="1:40" x14ac:dyDescent="0.25">
      <c r="A15" s="33" t="s">
        <v>69</v>
      </c>
      <c r="B15" s="17"/>
      <c r="C15" s="18">
        <v>1</v>
      </c>
      <c r="D15" s="175">
        <f t="shared" si="4"/>
        <v>0</v>
      </c>
      <c r="E15" s="17">
        <f t="shared" si="5"/>
        <v>0</v>
      </c>
      <c r="F15" s="18">
        <v>1</v>
      </c>
      <c r="G15" s="175">
        <f t="shared" si="6"/>
        <v>0</v>
      </c>
      <c r="H15" s="17">
        <f t="shared" si="7"/>
        <v>0</v>
      </c>
      <c r="I15" s="18">
        <v>1</v>
      </c>
      <c r="J15" s="175">
        <f t="shared" si="8"/>
        <v>0</v>
      </c>
      <c r="K15" s="17">
        <f t="shared" si="9"/>
        <v>0</v>
      </c>
      <c r="L15" s="18">
        <v>1</v>
      </c>
      <c r="M15" s="175">
        <f t="shared" si="10"/>
        <v>0</v>
      </c>
      <c r="N15" s="17">
        <f t="shared" si="11"/>
        <v>0</v>
      </c>
      <c r="O15" s="18">
        <v>1</v>
      </c>
      <c r="P15" s="175">
        <f t="shared" si="26"/>
        <v>0</v>
      </c>
      <c r="Q15" s="17">
        <f t="shared" si="12"/>
        <v>0</v>
      </c>
      <c r="R15" s="18">
        <v>1</v>
      </c>
      <c r="S15" s="175">
        <f t="shared" si="13"/>
        <v>0</v>
      </c>
      <c r="T15" s="17">
        <f t="shared" si="14"/>
        <v>0</v>
      </c>
      <c r="U15" s="18">
        <v>1</v>
      </c>
      <c r="V15" s="175">
        <f t="shared" si="15"/>
        <v>0</v>
      </c>
      <c r="W15" s="17">
        <f t="shared" si="16"/>
        <v>0</v>
      </c>
      <c r="X15" s="18">
        <v>1</v>
      </c>
      <c r="Y15" s="175">
        <f t="shared" si="17"/>
        <v>0</v>
      </c>
      <c r="Z15" s="17">
        <f t="shared" si="18"/>
        <v>0</v>
      </c>
      <c r="AA15" s="18">
        <v>1</v>
      </c>
      <c r="AB15" s="175">
        <f t="shared" si="19"/>
        <v>0</v>
      </c>
      <c r="AC15" s="17">
        <f t="shared" si="20"/>
        <v>0</v>
      </c>
      <c r="AD15" s="18">
        <v>1</v>
      </c>
      <c r="AE15" s="175">
        <f t="shared" si="21"/>
        <v>0</v>
      </c>
      <c r="AF15" s="17">
        <f t="shared" si="22"/>
        <v>0</v>
      </c>
      <c r="AG15" s="18">
        <v>1</v>
      </c>
      <c r="AH15" s="175">
        <f t="shared" si="23"/>
        <v>0</v>
      </c>
      <c r="AI15" s="17">
        <f t="shared" si="24"/>
        <v>0</v>
      </c>
      <c r="AJ15" s="18">
        <v>1</v>
      </c>
      <c r="AK15" s="175">
        <f t="shared" si="27"/>
        <v>0</v>
      </c>
      <c r="AL15" s="198">
        <f t="shared" si="28"/>
        <v>0</v>
      </c>
      <c r="AM15" s="198">
        <f t="shared" si="25"/>
        <v>0</v>
      </c>
      <c r="AN15" s="198">
        <f t="shared" si="25"/>
        <v>0</v>
      </c>
    </row>
    <row r="16" spans="1:40" x14ac:dyDescent="0.25">
      <c r="A16" s="33" t="s">
        <v>70</v>
      </c>
      <c r="B16" s="17"/>
      <c r="C16" s="18">
        <v>1</v>
      </c>
      <c r="D16" s="175">
        <f t="shared" si="4"/>
        <v>0</v>
      </c>
      <c r="E16" s="17">
        <f t="shared" si="5"/>
        <v>0</v>
      </c>
      <c r="F16" s="18">
        <v>1</v>
      </c>
      <c r="G16" s="175">
        <f t="shared" si="6"/>
        <v>0</v>
      </c>
      <c r="H16" s="17">
        <f t="shared" si="7"/>
        <v>0</v>
      </c>
      <c r="I16" s="18">
        <v>1</v>
      </c>
      <c r="J16" s="175">
        <f t="shared" si="8"/>
        <v>0</v>
      </c>
      <c r="K16" s="17">
        <f t="shared" si="9"/>
        <v>0</v>
      </c>
      <c r="L16" s="18">
        <v>1</v>
      </c>
      <c r="M16" s="175">
        <f t="shared" si="10"/>
        <v>0</v>
      </c>
      <c r="N16" s="17">
        <f t="shared" si="11"/>
        <v>0</v>
      </c>
      <c r="O16" s="18">
        <v>1</v>
      </c>
      <c r="P16" s="175">
        <f t="shared" si="26"/>
        <v>0</v>
      </c>
      <c r="Q16" s="17">
        <f t="shared" si="12"/>
        <v>0</v>
      </c>
      <c r="R16" s="18">
        <v>1</v>
      </c>
      <c r="S16" s="175">
        <f t="shared" si="13"/>
        <v>0</v>
      </c>
      <c r="T16" s="17">
        <f t="shared" si="14"/>
        <v>0</v>
      </c>
      <c r="U16" s="18">
        <v>1</v>
      </c>
      <c r="V16" s="175">
        <f t="shared" si="15"/>
        <v>0</v>
      </c>
      <c r="W16" s="17">
        <f t="shared" si="16"/>
        <v>0</v>
      </c>
      <c r="X16" s="18">
        <v>1</v>
      </c>
      <c r="Y16" s="175">
        <f t="shared" si="17"/>
        <v>0</v>
      </c>
      <c r="Z16" s="17">
        <f t="shared" si="18"/>
        <v>0</v>
      </c>
      <c r="AA16" s="18">
        <v>1</v>
      </c>
      <c r="AB16" s="175">
        <f t="shared" si="19"/>
        <v>0</v>
      </c>
      <c r="AC16" s="17">
        <f t="shared" si="20"/>
        <v>0</v>
      </c>
      <c r="AD16" s="18">
        <v>1</v>
      </c>
      <c r="AE16" s="175">
        <f t="shared" si="21"/>
        <v>0</v>
      </c>
      <c r="AF16" s="17">
        <f t="shared" si="22"/>
        <v>0</v>
      </c>
      <c r="AG16" s="18">
        <v>1</v>
      </c>
      <c r="AH16" s="175">
        <f t="shared" si="23"/>
        <v>0</v>
      </c>
      <c r="AI16" s="17">
        <f t="shared" si="24"/>
        <v>0</v>
      </c>
      <c r="AJ16" s="18">
        <v>1</v>
      </c>
      <c r="AK16" s="175">
        <f t="shared" si="27"/>
        <v>0</v>
      </c>
      <c r="AL16" s="198">
        <f t="shared" si="28"/>
        <v>0</v>
      </c>
      <c r="AM16" s="198">
        <f t="shared" si="25"/>
        <v>0</v>
      </c>
      <c r="AN16" s="198">
        <f t="shared" si="25"/>
        <v>0</v>
      </c>
    </row>
    <row r="17" spans="1:40" x14ac:dyDescent="0.25">
      <c r="A17" s="33" t="s">
        <v>72</v>
      </c>
      <c r="B17" s="17"/>
      <c r="C17" s="18">
        <v>1</v>
      </c>
      <c r="D17" s="175">
        <f t="shared" si="4"/>
        <v>0</v>
      </c>
      <c r="E17" s="17">
        <f t="shared" si="5"/>
        <v>0</v>
      </c>
      <c r="F17" s="18">
        <v>1</v>
      </c>
      <c r="G17" s="175">
        <f t="shared" si="6"/>
        <v>0</v>
      </c>
      <c r="H17" s="17">
        <f t="shared" si="7"/>
        <v>0</v>
      </c>
      <c r="I17" s="18">
        <v>1</v>
      </c>
      <c r="J17" s="175">
        <f t="shared" si="8"/>
        <v>0</v>
      </c>
      <c r="K17" s="17">
        <f t="shared" si="9"/>
        <v>0</v>
      </c>
      <c r="L17" s="18">
        <v>1</v>
      </c>
      <c r="M17" s="175">
        <f t="shared" si="10"/>
        <v>0</v>
      </c>
      <c r="N17" s="17">
        <f t="shared" si="11"/>
        <v>0</v>
      </c>
      <c r="O17" s="18">
        <v>1</v>
      </c>
      <c r="P17" s="175">
        <f t="shared" si="26"/>
        <v>0</v>
      </c>
      <c r="Q17" s="17">
        <f t="shared" si="12"/>
        <v>0</v>
      </c>
      <c r="R17" s="18">
        <v>1</v>
      </c>
      <c r="S17" s="175">
        <f t="shared" si="13"/>
        <v>0</v>
      </c>
      <c r="T17" s="17">
        <f t="shared" si="14"/>
        <v>0</v>
      </c>
      <c r="U17" s="18">
        <v>1</v>
      </c>
      <c r="V17" s="175">
        <f t="shared" si="15"/>
        <v>0</v>
      </c>
      <c r="W17" s="17">
        <f t="shared" si="16"/>
        <v>0</v>
      </c>
      <c r="X17" s="18">
        <v>1</v>
      </c>
      <c r="Y17" s="175">
        <f t="shared" si="17"/>
        <v>0</v>
      </c>
      <c r="Z17" s="17">
        <f t="shared" si="18"/>
        <v>0</v>
      </c>
      <c r="AA17" s="18">
        <v>1</v>
      </c>
      <c r="AB17" s="175">
        <f t="shared" si="19"/>
        <v>0</v>
      </c>
      <c r="AC17" s="17">
        <f t="shared" si="20"/>
        <v>0</v>
      </c>
      <c r="AD17" s="18">
        <v>1</v>
      </c>
      <c r="AE17" s="175">
        <f t="shared" si="21"/>
        <v>0</v>
      </c>
      <c r="AF17" s="17">
        <f t="shared" si="22"/>
        <v>0</v>
      </c>
      <c r="AG17" s="18">
        <v>1</v>
      </c>
      <c r="AH17" s="175">
        <f t="shared" si="23"/>
        <v>0</v>
      </c>
      <c r="AI17" s="17">
        <f t="shared" si="24"/>
        <v>0</v>
      </c>
      <c r="AJ17" s="18">
        <v>1</v>
      </c>
      <c r="AK17" s="175">
        <f t="shared" si="27"/>
        <v>0</v>
      </c>
      <c r="AL17" s="198">
        <f t="shared" si="28"/>
        <v>0</v>
      </c>
      <c r="AM17" s="198">
        <f t="shared" si="25"/>
        <v>0</v>
      </c>
      <c r="AN17" s="198">
        <f t="shared" si="25"/>
        <v>0</v>
      </c>
    </row>
    <row r="18" spans="1:40" x14ac:dyDescent="0.25">
      <c r="A18" s="33" t="s">
        <v>71</v>
      </c>
      <c r="B18" s="17"/>
      <c r="C18" s="18">
        <v>1</v>
      </c>
      <c r="D18" s="175">
        <f t="shared" si="4"/>
        <v>0</v>
      </c>
      <c r="E18" s="17">
        <f t="shared" si="5"/>
        <v>0</v>
      </c>
      <c r="F18" s="18">
        <v>1</v>
      </c>
      <c r="G18" s="175">
        <f t="shared" si="6"/>
        <v>0</v>
      </c>
      <c r="H18" s="17">
        <f t="shared" si="7"/>
        <v>0</v>
      </c>
      <c r="I18" s="18">
        <v>1</v>
      </c>
      <c r="J18" s="175">
        <f t="shared" si="8"/>
        <v>0</v>
      </c>
      <c r="K18" s="17">
        <f t="shared" si="9"/>
        <v>0</v>
      </c>
      <c r="L18" s="18">
        <v>1</v>
      </c>
      <c r="M18" s="175">
        <f t="shared" si="10"/>
        <v>0</v>
      </c>
      <c r="N18" s="17">
        <f t="shared" si="11"/>
        <v>0</v>
      </c>
      <c r="O18" s="18">
        <v>1</v>
      </c>
      <c r="P18" s="175">
        <f t="shared" si="26"/>
        <v>0</v>
      </c>
      <c r="Q18" s="17">
        <f t="shared" si="12"/>
        <v>0</v>
      </c>
      <c r="R18" s="18">
        <v>1</v>
      </c>
      <c r="S18" s="175">
        <f t="shared" si="13"/>
        <v>0</v>
      </c>
      <c r="T18" s="17">
        <f t="shared" si="14"/>
        <v>0</v>
      </c>
      <c r="U18" s="18">
        <v>1</v>
      </c>
      <c r="V18" s="175">
        <f t="shared" si="15"/>
        <v>0</v>
      </c>
      <c r="W18" s="17">
        <f t="shared" si="16"/>
        <v>0</v>
      </c>
      <c r="X18" s="18">
        <v>1</v>
      </c>
      <c r="Y18" s="175">
        <f t="shared" si="17"/>
        <v>0</v>
      </c>
      <c r="Z18" s="17">
        <f t="shared" si="18"/>
        <v>0</v>
      </c>
      <c r="AA18" s="18">
        <v>1</v>
      </c>
      <c r="AB18" s="175">
        <f t="shared" si="19"/>
        <v>0</v>
      </c>
      <c r="AC18" s="17">
        <f t="shared" si="20"/>
        <v>0</v>
      </c>
      <c r="AD18" s="18">
        <v>1</v>
      </c>
      <c r="AE18" s="175">
        <f t="shared" si="21"/>
        <v>0</v>
      </c>
      <c r="AF18" s="17">
        <f t="shared" si="22"/>
        <v>0</v>
      </c>
      <c r="AG18" s="18">
        <v>1</v>
      </c>
      <c r="AH18" s="175">
        <f t="shared" si="23"/>
        <v>0</v>
      </c>
      <c r="AI18" s="17">
        <f t="shared" si="24"/>
        <v>0</v>
      </c>
      <c r="AJ18" s="18">
        <v>1</v>
      </c>
      <c r="AK18" s="175">
        <f t="shared" si="27"/>
        <v>0</v>
      </c>
      <c r="AL18" s="198">
        <f t="shared" si="28"/>
        <v>0</v>
      </c>
      <c r="AM18" s="198">
        <f t="shared" si="25"/>
        <v>0</v>
      </c>
      <c r="AN18" s="198">
        <f t="shared" si="25"/>
        <v>0</v>
      </c>
    </row>
    <row r="19" spans="1:40" x14ac:dyDescent="0.25">
      <c r="A19" s="19"/>
      <c r="B19" s="17"/>
      <c r="C19" s="18">
        <v>1</v>
      </c>
      <c r="D19" s="175">
        <f t="shared" si="4"/>
        <v>0</v>
      </c>
      <c r="E19" s="17">
        <f t="shared" si="5"/>
        <v>0</v>
      </c>
      <c r="F19" s="18">
        <v>1</v>
      </c>
      <c r="G19" s="175">
        <f t="shared" si="6"/>
        <v>0</v>
      </c>
      <c r="H19" s="17">
        <f t="shared" si="7"/>
        <v>0</v>
      </c>
      <c r="I19" s="18">
        <v>1</v>
      </c>
      <c r="J19" s="175">
        <f t="shared" si="8"/>
        <v>0</v>
      </c>
      <c r="K19" s="17">
        <f t="shared" si="9"/>
        <v>0</v>
      </c>
      <c r="L19" s="18">
        <v>1</v>
      </c>
      <c r="M19" s="175">
        <f t="shared" si="10"/>
        <v>0</v>
      </c>
      <c r="N19" s="17">
        <f t="shared" si="11"/>
        <v>0</v>
      </c>
      <c r="O19" s="18">
        <v>1</v>
      </c>
      <c r="P19" s="175">
        <f t="shared" si="26"/>
        <v>0</v>
      </c>
      <c r="Q19" s="17">
        <f t="shared" si="12"/>
        <v>0</v>
      </c>
      <c r="R19" s="18">
        <v>1</v>
      </c>
      <c r="S19" s="175">
        <f t="shared" si="13"/>
        <v>0</v>
      </c>
      <c r="T19" s="17">
        <f t="shared" si="14"/>
        <v>0</v>
      </c>
      <c r="U19" s="18">
        <v>1</v>
      </c>
      <c r="V19" s="175">
        <f t="shared" si="15"/>
        <v>0</v>
      </c>
      <c r="W19" s="17">
        <f t="shared" si="16"/>
        <v>0</v>
      </c>
      <c r="X19" s="18">
        <v>1</v>
      </c>
      <c r="Y19" s="175">
        <f t="shared" si="17"/>
        <v>0</v>
      </c>
      <c r="Z19" s="17">
        <f t="shared" si="18"/>
        <v>0</v>
      </c>
      <c r="AA19" s="18">
        <v>1</v>
      </c>
      <c r="AB19" s="175">
        <f t="shared" si="19"/>
        <v>0</v>
      </c>
      <c r="AC19" s="17">
        <f t="shared" si="20"/>
        <v>0</v>
      </c>
      <c r="AD19" s="18">
        <v>1</v>
      </c>
      <c r="AE19" s="175">
        <f t="shared" si="21"/>
        <v>0</v>
      </c>
      <c r="AF19" s="17">
        <f t="shared" si="22"/>
        <v>0</v>
      </c>
      <c r="AG19" s="18">
        <v>1</v>
      </c>
      <c r="AH19" s="175">
        <f t="shared" si="23"/>
        <v>0</v>
      </c>
      <c r="AI19" s="17">
        <f t="shared" si="24"/>
        <v>0</v>
      </c>
      <c r="AJ19" s="18">
        <v>1</v>
      </c>
      <c r="AK19" s="175">
        <f t="shared" si="27"/>
        <v>0</v>
      </c>
      <c r="AL19" s="198">
        <f t="shared" si="28"/>
        <v>0</v>
      </c>
      <c r="AM19" s="198">
        <f t="shared" si="25"/>
        <v>0</v>
      </c>
      <c r="AN19" s="198">
        <f t="shared" si="25"/>
        <v>0</v>
      </c>
    </row>
    <row r="20" spans="1:40" ht="15.75" thickBot="1" x14ac:dyDescent="0.3">
      <c r="A20" s="34"/>
      <c r="B20" s="20"/>
      <c r="C20" s="18">
        <v>1</v>
      </c>
      <c r="D20" s="176">
        <f t="shared" si="4"/>
        <v>0</v>
      </c>
      <c r="E20" s="20">
        <f t="shared" si="5"/>
        <v>0</v>
      </c>
      <c r="F20" s="18">
        <v>1</v>
      </c>
      <c r="G20" s="176">
        <f t="shared" si="6"/>
        <v>0</v>
      </c>
      <c r="H20" s="20">
        <f t="shared" si="7"/>
        <v>0</v>
      </c>
      <c r="I20" s="18">
        <v>1</v>
      </c>
      <c r="J20" s="176">
        <f t="shared" si="8"/>
        <v>0</v>
      </c>
      <c r="K20" s="20">
        <f t="shared" si="9"/>
        <v>0</v>
      </c>
      <c r="L20" s="18">
        <v>1</v>
      </c>
      <c r="M20" s="176">
        <f t="shared" si="10"/>
        <v>0</v>
      </c>
      <c r="N20" s="20">
        <f t="shared" si="11"/>
        <v>0</v>
      </c>
      <c r="O20" s="18">
        <v>1</v>
      </c>
      <c r="P20" s="176">
        <f t="shared" si="26"/>
        <v>0</v>
      </c>
      <c r="Q20" s="20">
        <f t="shared" si="12"/>
        <v>0</v>
      </c>
      <c r="R20" s="18">
        <v>1</v>
      </c>
      <c r="S20" s="176">
        <f t="shared" si="13"/>
        <v>0</v>
      </c>
      <c r="T20" s="20">
        <f t="shared" si="14"/>
        <v>0</v>
      </c>
      <c r="U20" s="18">
        <v>1</v>
      </c>
      <c r="V20" s="176">
        <f t="shared" si="15"/>
        <v>0</v>
      </c>
      <c r="W20" s="20">
        <f t="shared" si="16"/>
        <v>0</v>
      </c>
      <c r="X20" s="18">
        <v>1</v>
      </c>
      <c r="Y20" s="176">
        <f t="shared" si="17"/>
        <v>0</v>
      </c>
      <c r="Z20" s="20">
        <f t="shared" si="18"/>
        <v>0</v>
      </c>
      <c r="AA20" s="18">
        <v>1</v>
      </c>
      <c r="AB20" s="176">
        <f t="shared" si="19"/>
        <v>0</v>
      </c>
      <c r="AC20" s="20">
        <f t="shared" si="20"/>
        <v>0</v>
      </c>
      <c r="AD20" s="18">
        <v>1</v>
      </c>
      <c r="AE20" s="176">
        <f t="shared" si="21"/>
        <v>0</v>
      </c>
      <c r="AF20" s="20">
        <f t="shared" si="22"/>
        <v>0</v>
      </c>
      <c r="AG20" s="18">
        <v>1</v>
      </c>
      <c r="AH20" s="176">
        <f t="shared" si="23"/>
        <v>0</v>
      </c>
      <c r="AI20" s="20">
        <f t="shared" si="24"/>
        <v>0</v>
      </c>
      <c r="AJ20" s="18">
        <v>1</v>
      </c>
      <c r="AK20" s="176">
        <f t="shared" si="27"/>
        <v>0</v>
      </c>
      <c r="AL20" s="199">
        <f t="shared" si="28"/>
        <v>0</v>
      </c>
      <c r="AM20" s="198">
        <f t="shared" si="25"/>
        <v>0</v>
      </c>
      <c r="AN20" s="198">
        <f t="shared" si="25"/>
        <v>0</v>
      </c>
    </row>
    <row r="21" spans="1:40" ht="15.75" thickBot="1" x14ac:dyDescent="0.3">
      <c r="A21" s="181" t="s">
        <v>67</v>
      </c>
      <c r="B21" s="182"/>
      <c r="C21" s="183"/>
      <c r="D21" s="184">
        <f>SUM(D5:D20)</f>
        <v>768180</v>
      </c>
      <c r="E21" s="182"/>
      <c r="F21" s="183"/>
      <c r="G21" s="184">
        <f>SUM(G5:G20)</f>
        <v>0</v>
      </c>
      <c r="H21" s="182"/>
      <c r="I21" s="183"/>
      <c r="J21" s="184">
        <f>SUM(J5:J20)</f>
        <v>0</v>
      </c>
      <c r="K21" s="182"/>
      <c r="L21" s="183"/>
      <c r="M21" s="184">
        <f>SUM(M5:M20)</f>
        <v>0</v>
      </c>
      <c r="N21" s="182"/>
      <c r="O21" s="183"/>
      <c r="P21" s="184">
        <f>SUM(P5:P20)</f>
        <v>0</v>
      </c>
      <c r="Q21" s="182"/>
      <c r="R21" s="183"/>
      <c r="S21" s="184">
        <f>SUM(S5:S20)</f>
        <v>0</v>
      </c>
      <c r="T21" s="182"/>
      <c r="U21" s="183"/>
      <c r="V21" s="184">
        <f>SUM(V5:V20)</f>
        <v>0</v>
      </c>
      <c r="W21" s="182"/>
      <c r="X21" s="183"/>
      <c r="Y21" s="184">
        <f>SUM(Y5:Y20)</f>
        <v>0</v>
      </c>
      <c r="Z21" s="182"/>
      <c r="AA21" s="183"/>
      <c r="AB21" s="184">
        <f>SUM(AB5:AB20)</f>
        <v>0</v>
      </c>
      <c r="AC21" s="182"/>
      <c r="AD21" s="183"/>
      <c r="AE21" s="184">
        <f>SUM(AE5:AE20)</f>
        <v>0</v>
      </c>
      <c r="AF21" s="182"/>
      <c r="AG21" s="183"/>
      <c r="AH21" s="184">
        <f>SUM(AH5:AH20)</f>
        <v>0</v>
      </c>
      <c r="AI21" s="182"/>
      <c r="AJ21" s="183"/>
      <c r="AK21" s="184">
        <f>SUM(AK5:AK20)</f>
        <v>0</v>
      </c>
      <c r="AL21" s="181">
        <f>SUM(AL5:AL20)</f>
        <v>768180</v>
      </c>
      <c r="AM21" s="181">
        <f>SUM(AM5:AM20)</f>
        <v>844998</v>
      </c>
      <c r="AN21" s="181">
        <f>SUM(AN5:AN20)</f>
        <v>929497.8</v>
      </c>
    </row>
  </sheetData>
  <mergeCells count="12">
    <mergeCell ref="AI3:AK3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</mergeCells>
  <pageMargins left="0.7" right="0.7" top="0.75" bottom="0.75" header="0.3" footer="0.3"/>
  <ignoredErrors>
    <ignoredError sqref="B3:AK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допущения</vt:lpstr>
      <vt:lpstr>Общая (инвест) стоимость</vt:lpstr>
      <vt:lpstr>инвестиции</vt:lpstr>
      <vt:lpstr>доходы</vt:lpstr>
      <vt:lpstr>программа произв.</vt:lpstr>
      <vt:lpstr>Персонал</vt:lpstr>
      <vt:lpstr>перемен. на 1 ед.</vt:lpstr>
      <vt:lpstr>расчёт пер.р.</vt:lpstr>
      <vt:lpstr>расчёт пост. р.</vt:lpstr>
      <vt:lpstr>Лист1</vt:lpstr>
      <vt:lpstr>налоги</vt:lpstr>
      <vt:lpstr>фин.рез</vt:lpstr>
      <vt:lpstr>Лист2</vt:lpstr>
      <vt:lpstr>слайд</vt:lpstr>
      <vt:lpstr>Лист3</vt:lpstr>
      <vt:lpstr>финрез_грант</vt:lpstr>
      <vt:lpstr>точка безуб</vt:lpstr>
      <vt:lpstr>график ТБ</vt:lpstr>
      <vt:lpstr>Лист4</vt:lpstr>
      <vt:lpstr>NPV</vt:lpstr>
      <vt:lpstr>Лист5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ADMIN</cp:lastModifiedBy>
  <dcterms:created xsi:type="dcterms:W3CDTF">2022-03-11T03:33:02Z</dcterms:created>
  <dcterms:modified xsi:type="dcterms:W3CDTF">2023-05-15T04:22:40Z</dcterms:modified>
</cp:coreProperties>
</file>