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vilov_vb\Desktop\АСИ-практика\"/>
    </mc:Choice>
  </mc:AlternateContent>
  <bookViews>
    <workbookView xWindow="0" yWindow="0" windowWidth="28800" windowHeight="11445"/>
  </bookViews>
  <sheets>
    <sheet name="По статьям" sheetId="2" r:id="rId1"/>
    <sheet name="ФОТ" sheetId="1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B26" i="2"/>
  <c r="B19" i="2"/>
  <c r="B20" i="2"/>
  <c r="G13" i="1"/>
  <c r="I13" i="1" s="1"/>
  <c r="G14" i="1"/>
  <c r="H14" i="1" s="1"/>
  <c r="G6" i="1"/>
  <c r="G12" i="1"/>
  <c r="G4" i="1"/>
  <c r="K4" i="1" s="1"/>
  <c r="G5" i="1"/>
  <c r="G3" i="1"/>
  <c r="D12" i="1"/>
  <c r="D6" i="1"/>
  <c r="F6" i="1" s="1"/>
  <c r="D13" i="1"/>
  <c r="F13" i="1" s="1"/>
  <c r="D14" i="1"/>
  <c r="F14" i="1" s="1"/>
  <c r="D11" i="1"/>
  <c r="D4" i="1"/>
  <c r="F4" i="1" s="1"/>
  <c r="D5" i="1"/>
  <c r="F5" i="1" s="1"/>
  <c r="D3" i="1"/>
  <c r="F3" i="1" s="1"/>
  <c r="H5" i="1"/>
  <c r="I4" i="1"/>
  <c r="J4" i="1"/>
  <c r="H4" i="1"/>
  <c r="I6" i="1"/>
  <c r="J6" i="1" s="1"/>
  <c r="H6" i="1"/>
  <c r="F11" i="1"/>
  <c r="F12" i="1"/>
  <c r="I12" i="1"/>
  <c r="K12" i="1" s="1"/>
  <c r="H12" i="1"/>
  <c r="I3" i="1"/>
  <c r="K3" i="1"/>
  <c r="L3" i="1" s="1"/>
  <c r="J12" i="1"/>
  <c r="J3" i="1"/>
  <c r="K6" i="1"/>
  <c r="M6" i="1" s="1"/>
  <c r="L6" i="1"/>
  <c r="N6" i="1" s="1"/>
  <c r="M3" i="1"/>
  <c r="L12" i="1" l="1"/>
  <c r="N12" i="1" s="1"/>
  <c r="M12" i="1"/>
  <c r="M4" i="1"/>
  <c r="L4" i="1"/>
  <c r="N4" i="1" s="1"/>
  <c r="K13" i="1"/>
  <c r="L13" i="1" s="1"/>
  <c r="N13" i="1" s="1"/>
  <c r="J13" i="1"/>
  <c r="H11" i="1"/>
  <c r="H15" i="1" s="1"/>
  <c r="H13" i="1"/>
  <c r="I5" i="1"/>
  <c r="J5" i="1" s="1"/>
  <c r="J7" i="1" s="1"/>
  <c r="I14" i="1"/>
  <c r="K14" i="1" s="1"/>
  <c r="M14" i="1" s="1"/>
  <c r="F7" i="1"/>
  <c r="L14" i="1"/>
  <c r="N14" i="1" s="1"/>
  <c r="K11" i="1"/>
  <c r="J11" i="1"/>
  <c r="N3" i="1"/>
  <c r="F15" i="1"/>
  <c r="H3" i="1"/>
  <c r="H7" i="1" s="1"/>
  <c r="M13" i="1" l="1"/>
  <c r="J14" i="1"/>
  <c r="B3" i="2"/>
  <c r="K5" i="1"/>
  <c r="J15" i="1"/>
  <c r="B4" i="2" s="1"/>
  <c r="M11" i="1"/>
  <c r="L11" i="1"/>
  <c r="B5" i="2" l="1"/>
  <c r="B6" i="2" s="1"/>
  <c r="L5" i="1"/>
  <c r="M5" i="1"/>
  <c r="L15" i="1"/>
  <c r="N11" i="1"/>
  <c r="N15" i="1" s="1"/>
  <c r="N5" i="1" l="1"/>
  <c r="N7" i="1" s="1"/>
  <c r="L7" i="1"/>
</calcChain>
</file>

<file path=xl/sharedStrings.xml><?xml version="1.0" encoding="utf-8"?>
<sst xmlns="http://schemas.openxmlformats.org/spreadsheetml/2006/main" count="75" uniqueCount="43">
  <si>
    <t>Сотрудники авторской группы 
(головной центр компетенции)</t>
  </si>
  <si>
    <t>Руководитель проекта</t>
  </si>
  <si>
    <t>Менеджер проекта</t>
  </si>
  <si>
    <t>Программист</t>
  </si>
  <si>
    <t>Психолог</t>
  </si>
  <si>
    <t>Количество ставок на одно физ. лицо</t>
  </si>
  <si>
    <t>Кол-во физ. лиц</t>
  </si>
  <si>
    <t>UX-редактор</t>
  </si>
  <si>
    <t>Специалист по видеоконтенту</t>
  </si>
  <si>
    <t>Аналитик</t>
  </si>
  <si>
    <t>ФОТ</t>
  </si>
  <si>
    <t>Начисления на выплаты по оплате труда</t>
  </si>
  <si>
    <t>Коммунальные услуги</t>
  </si>
  <si>
    <t>Закупка оборудования</t>
  </si>
  <si>
    <t>Обслуживание ПО</t>
  </si>
  <si>
    <t>Телефония</t>
  </si>
  <si>
    <t>Интернет</t>
  </si>
  <si>
    <t>Закупка мебели</t>
  </si>
  <si>
    <t>Закупка канцтоваров</t>
  </si>
  <si>
    <t>Закупка хозяйственного инвентаря</t>
  </si>
  <si>
    <t>Закупка</t>
  </si>
  <si>
    <t>Оплата работ, услуг</t>
  </si>
  <si>
    <t>Сотрудники авторской группы 
(аутсорсинг)</t>
  </si>
  <si>
    <t>Техническое обслуживание и ремонт оборудования</t>
  </si>
  <si>
    <t>Закупка хозяйственных и дезинфицирующих средств</t>
  </si>
  <si>
    <t>Количество ставок итого</t>
  </si>
  <si>
    <t>Кол-во ставок на одно физ. лицо</t>
  </si>
  <si>
    <t>Кол-во ставок итого</t>
  </si>
  <si>
    <t>Итого</t>
  </si>
  <si>
    <t>Головной офис</t>
  </si>
  <si>
    <t>Итого в месяц</t>
  </si>
  <si>
    <t>Итого в год</t>
  </si>
  <si>
    <t>Стоимость, руб.</t>
  </si>
  <si>
    <t>Заработная плата (с НДФЛ)</t>
  </si>
  <si>
    <t>по всем ставкам</t>
  </si>
  <si>
    <t>на одного сотрудника</t>
  </si>
  <si>
    <t>ФОТ в месяц</t>
  </si>
  <si>
    <t>Начисления на выплаты по оплате труда в месяц</t>
  </si>
  <si>
    <t>ФОТ в год</t>
  </si>
  <si>
    <t>З/п (на руки) в месяц</t>
  </si>
  <si>
    <t>З/п (с НДФЛ) в месяц</t>
  </si>
  <si>
    <t>UX/UI-дизайнер</t>
  </si>
  <si>
    <t>Арендная помещения (70 м2 головной офис)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</si>
</sst>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70" zoomScaleNormal="70" workbookViewId="0">
      <selection activeCell="B27" sqref="B27"/>
    </sheetView>
  </sheetViews>
  <sheetFormatPr defaultColWidth="8.7109375" defaultRowHeight="15" x14ac:dyDescent="0.25"/>
  <cols>
    <col min="1" max="1" width="111.28515625" style="16" customWidth="1"/>
    <col min="2" max="2" width="31.5703125" style="16" customWidth="1"/>
    <col min="3" max="16384" width="8.7109375" style="16"/>
  </cols>
  <sheetData>
    <row r="1" spans="1:2" ht="15.75" x14ac:dyDescent="0.25">
      <c r="A1" s="22" t="s">
        <v>10</v>
      </c>
      <c r="B1" s="20" t="s">
        <v>32</v>
      </c>
    </row>
    <row r="2" spans="1:2" ht="15.75" x14ac:dyDescent="0.25">
      <c r="A2" s="23"/>
      <c r="B2" s="12" t="s">
        <v>29</v>
      </c>
    </row>
    <row r="3" spans="1:2" x14ac:dyDescent="0.25">
      <c r="A3" s="7" t="s">
        <v>33</v>
      </c>
      <c r="B3" s="17">
        <f>ФОТ!H7+ФОТ!H15</f>
        <v>1666666.666666667</v>
      </c>
    </row>
    <row r="4" spans="1:2" x14ac:dyDescent="0.25">
      <c r="A4" s="7" t="s">
        <v>11</v>
      </c>
      <c r="B4" s="17">
        <f>ФОТ!J7+ФОТ!J15</f>
        <v>503333.33333333337</v>
      </c>
    </row>
    <row r="5" spans="1:2" x14ac:dyDescent="0.25">
      <c r="A5" s="14" t="s">
        <v>30</v>
      </c>
      <c r="B5" s="19">
        <f>SUM(B3:B4)</f>
        <v>2170000.0000000005</v>
      </c>
    </row>
    <row r="6" spans="1:2" ht="15.75" x14ac:dyDescent="0.25">
      <c r="A6" s="15" t="s">
        <v>31</v>
      </c>
      <c r="B6" s="20">
        <f>B5*12</f>
        <v>26040000.000000007</v>
      </c>
    </row>
    <row r="7" spans="1:2" x14ac:dyDescent="0.25">
      <c r="A7" s="13"/>
      <c r="B7" s="18"/>
    </row>
    <row r="8" spans="1:2" ht="15.75" x14ac:dyDescent="0.25">
      <c r="A8" s="22" t="s">
        <v>21</v>
      </c>
      <c r="B8" s="20" t="s">
        <v>32</v>
      </c>
    </row>
    <row r="9" spans="1:2" ht="15.75" x14ac:dyDescent="0.25">
      <c r="A9" s="23"/>
      <c r="B9" s="12" t="s">
        <v>29</v>
      </c>
    </row>
    <row r="10" spans="1:2" x14ac:dyDescent="0.25">
      <c r="A10" s="7" t="s">
        <v>42</v>
      </c>
      <c r="B10" s="17">
        <v>100000</v>
      </c>
    </row>
    <row r="11" spans="1:2" x14ac:dyDescent="0.25">
      <c r="A11" s="7" t="s">
        <v>12</v>
      </c>
      <c r="B11" s="17">
        <v>5000</v>
      </c>
    </row>
    <row r="12" spans="1:2" x14ac:dyDescent="0.25">
      <c r="A12" s="7" t="s">
        <v>15</v>
      </c>
      <c r="B12" s="17">
        <v>3000</v>
      </c>
    </row>
    <row r="13" spans="1:2" x14ac:dyDescent="0.25">
      <c r="A13" s="7" t="s">
        <v>16</v>
      </c>
      <c r="B13" s="17">
        <v>2000</v>
      </c>
    </row>
    <row r="14" spans="1:2" x14ac:dyDescent="0.25">
      <c r="A14" s="7" t="s">
        <v>23</v>
      </c>
      <c r="B14" s="17">
        <v>3000</v>
      </c>
    </row>
    <row r="15" spans="1:2" x14ac:dyDescent="0.25">
      <c r="A15" s="7" t="s">
        <v>14</v>
      </c>
      <c r="B15" s="17">
        <v>15000</v>
      </c>
    </row>
    <row r="16" spans="1:2" x14ac:dyDescent="0.25">
      <c r="A16" s="7" t="s">
        <v>18</v>
      </c>
      <c r="B16" s="17">
        <v>1000</v>
      </c>
    </row>
    <row r="17" spans="1:2" x14ac:dyDescent="0.25">
      <c r="A17" s="7" t="s">
        <v>19</v>
      </c>
      <c r="B17" s="17">
        <v>500</v>
      </c>
    </row>
    <row r="18" spans="1:2" x14ac:dyDescent="0.25">
      <c r="A18" s="7" t="s">
        <v>24</v>
      </c>
      <c r="B18" s="17">
        <v>1000</v>
      </c>
    </row>
    <row r="19" spans="1:2" x14ac:dyDescent="0.25">
      <c r="A19" s="14" t="s">
        <v>30</v>
      </c>
      <c r="B19" s="19">
        <f>SUM(B10:B18)</f>
        <v>130500</v>
      </c>
    </row>
    <row r="20" spans="1:2" ht="15.75" x14ac:dyDescent="0.25">
      <c r="A20" s="15" t="s">
        <v>31</v>
      </c>
      <c r="B20" s="20">
        <f>B19*12</f>
        <v>1566000</v>
      </c>
    </row>
    <row r="21" spans="1:2" x14ac:dyDescent="0.25">
      <c r="A21" s="13"/>
      <c r="B21" s="18"/>
    </row>
    <row r="22" spans="1:2" ht="15.75" x14ac:dyDescent="0.25">
      <c r="A22" s="24" t="s">
        <v>20</v>
      </c>
      <c r="B22" s="20" t="s">
        <v>32</v>
      </c>
    </row>
    <row r="23" spans="1:2" ht="15.75" x14ac:dyDescent="0.25">
      <c r="A23" s="24"/>
      <c r="B23" s="12" t="s">
        <v>29</v>
      </c>
    </row>
    <row r="24" spans="1:2" x14ac:dyDescent="0.25">
      <c r="A24" s="7" t="s">
        <v>17</v>
      </c>
      <c r="B24" s="17">
        <v>250000</v>
      </c>
    </row>
    <row r="25" spans="1:2" x14ac:dyDescent="0.25">
      <c r="A25" s="7" t="s">
        <v>13</v>
      </c>
      <c r="B25" s="17">
        <v>750000</v>
      </c>
    </row>
    <row r="26" spans="1:2" ht="15.75" x14ac:dyDescent="0.25">
      <c r="A26" s="21" t="s">
        <v>28</v>
      </c>
      <c r="B26" s="20">
        <f>SUM(B24:B25)</f>
        <v>1000000</v>
      </c>
    </row>
  </sheetData>
  <mergeCells count="3">
    <mergeCell ref="A8:A9"/>
    <mergeCell ref="A22:A23"/>
    <mergeCell ref="A1:A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5" zoomScaleNormal="85" workbookViewId="0">
      <selection activeCell="F33" sqref="F33"/>
    </sheetView>
  </sheetViews>
  <sheetFormatPr defaultColWidth="8.7109375" defaultRowHeight="15" x14ac:dyDescent="0.25"/>
  <cols>
    <col min="1" max="1" width="33.140625" style="1" customWidth="1"/>
    <col min="2" max="4" width="10" style="1" customWidth="1"/>
    <col min="5" max="14" width="11.7109375" style="1" customWidth="1"/>
    <col min="15" max="16384" width="8.7109375" style="1"/>
  </cols>
  <sheetData>
    <row r="1" spans="1:14" s="2" customFormat="1" ht="44.1" customHeight="1" x14ac:dyDescent="0.25">
      <c r="A1" s="25" t="s">
        <v>0</v>
      </c>
      <c r="B1" s="25" t="s">
        <v>6</v>
      </c>
      <c r="C1" s="25" t="s">
        <v>26</v>
      </c>
      <c r="D1" s="25" t="s">
        <v>27</v>
      </c>
      <c r="E1" s="27" t="s">
        <v>39</v>
      </c>
      <c r="F1" s="28"/>
      <c r="G1" s="27" t="s">
        <v>40</v>
      </c>
      <c r="H1" s="28"/>
      <c r="I1" s="27" t="s">
        <v>37</v>
      </c>
      <c r="J1" s="28"/>
      <c r="K1" s="27" t="s">
        <v>36</v>
      </c>
      <c r="L1" s="28"/>
      <c r="M1" s="29" t="s">
        <v>38</v>
      </c>
      <c r="N1" s="29"/>
    </row>
    <row r="2" spans="1:14" s="2" customFormat="1" ht="42.75" x14ac:dyDescent="0.25">
      <c r="A2" s="26"/>
      <c r="B2" s="26"/>
      <c r="C2" s="26"/>
      <c r="D2" s="26"/>
      <c r="E2" s="4" t="s">
        <v>35</v>
      </c>
      <c r="F2" s="4" t="s">
        <v>34</v>
      </c>
      <c r="G2" s="4" t="s">
        <v>35</v>
      </c>
      <c r="H2" s="4" t="s">
        <v>34</v>
      </c>
      <c r="I2" s="4" t="s">
        <v>35</v>
      </c>
      <c r="J2" s="4" t="s">
        <v>34</v>
      </c>
      <c r="K2" s="4" t="s">
        <v>35</v>
      </c>
      <c r="L2" s="4" t="s">
        <v>34</v>
      </c>
      <c r="M2" s="4" t="s">
        <v>35</v>
      </c>
      <c r="N2" s="4" t="s">
        <v>34</v>
      </c>
    </row>
    <row r="3" spans="1:14" x14ac:dyDescent="0.25">
      <c r="A3" s="5" t="s">
        <v>1</v>
      </c>
      <c r="B3" s="6">
        <v>1</v>
      </c>
      <c r="C3" s="5">
        <v>1</v>
      </c>
      <c r="D3" s="5">
        <f>B3*C3</f>
        <v>1</v>
      </c>
      <c r="E3" s="10">
        <v>200000</v>
      </c>
      <c r="F3" s="10">
        <f>E3*$D3</f>
        <v>200000</v>
      </c>
      <c r="G3" s="10">
        <f>E3/0.87</f>
        <v>229885.05747126436</v>
      </c>
      <c r="H3" s="10">
        <f>G3*$D3</f>
        <v>229885.05747126436</v>
      </c>
      <c r="I3" s="10">
        <f>G3*0.302</f>
        <v>69425.287356321831</v>
      </c>
      <c r="J3" s="10">
        <f>I3*$D3</f>
        <v>69425.287356321831</v>
      </c>
      <c r="K3" s="10">
        <f>SUM(G3,I3)</f>
        <v>299310.3448275862</v>
      </c>
      <c r="L3" s="10">
        <f>K3*$D3</f>
        <v>299310.3448275862</v>
      </c>
      <c r="M3" s="10">
        <f>K3*12</f>
        <v>3591724.1379310344</v>
      </c>
      <c r="N3" s="10">
        <f>L3*12</f>
        <v>3591724.1379310344</v>
      </c>
    </row>
    <row r="4" spans="1:14" x14ac:dyDescent="0.25">
      <c r="A4" s="5" t="s">
        <v>2</v>
      </c>
      <c r="B4" s="6">
        <v>1</v>
      </c>
      <c r="C4" s="5">
        <v>1</v>
      </c>
      <c r="D4" s="5">
        <f t="shared" ref="D4:D5" si="0">B4*C4</f>
        <v>1</v>
      </c>
      <c r="E4" s="10">
        <v>120000</v>
      </c>
      <c r="F4" s="10">
        <f t="shared" ref="F4:H6" si="1">E4*$D4</f>
        <v>120000</v>
      </c>
      <c r="G4" s="10">
        <f>E4/0.87</f>
        <v>137931.03448275861</v>
      </c>
      <c r="H4" s="10">
        <f t="shared" si="1"/>
        <v>137931.03448275861</v>
      </c>
      <c r="I4" s="10">
        <f t="shared" ref="I4:I5" si="2">G4*0.302</f>
        <v>41655.172413793101</v>
      </c>
      <c r="J4" s="10">
        <f t="shared" ref="J4:L4" si="3">I4*$D4</f>
        <v>41655.172413793101</v>
      </c>
      <c r="K4" s="10">
        <f t="shared" ref="K4:K6" si="4">SUM(G4,I4)</f>
        <v>179586.20689655171</v>
      </c>
      <c r="L4" s="10">
        <f t="shared" si="3"/>
        <v>179586.20689655171</v>
      </c>
      <c r="M4" s="10">
        <f t="shared" ref="M4:M5" si="5">K4*12</f>
        <v>2155034.4827586208</v>
      </c>
      <c r="N4" s="10">
        <f t="shared" ref="N4:N6" si="6">L4*12</f>
        <v>2155034.4827586208</v>
      </c>
    </row>
    <row r="5" spans="1:14" x14ac:dyDescent="0.25">
      <c r="A5" s="5" t="s">
        <v>9</v>
      </c>
      <c r="B5" s="6">
        <v>2</v>
      </c>
      <c r="C5" s="5">
        <v>1</v>
      </c>
      <c r="D5" s="5">
        <f t="shared" si="0"/>
        <v>2</v>
      </c>
      <c r="E5" s="10">
        <v>150000</v>
      </c>
      <c r="F5" s="10">
        <f t="shared" si="1"/>
        <v>300000</v>
      </c>
      <c r="G5" s="10">
        <f>E5/0.87</f>
        <v>172413.79310344829</v>
      </c>
      <c r="H5" s="10">
        <f t="shared" si="1"/>
        <v>344827.58620689658</v>
      </c>
      <c r="I5" s="10">
        <f t="shared" si="2"/>
        <v>52068.965517241384</v>
      </c>
      <c r="J5" s="10">
        <f t="shared" ref="J5:L5" si="7">I5*$D5</f>
        <v>104137.93103448277</v>
      </c>
      <c r="K5" s="10">
        <f t="shared" si="4"/>
        <v>224482.75862068968</v>
      </c>
      <c r="L5" s="10">
        <f t="shared" si="7"/>
        <v>448965.51724137936</v>
      </c>
      <c r="M5" s="10">
        <f t="shared" si="5"/>
        <v>2693793.1034482764</v>
      </c>
      <c r="N5" s="10">
        <f t="shared" si="6"/>
        <v>5387586.2068965528</v>
      </c>
    </row>
    <row r="6" spans="1:14" x14ac:dyDescent="0.25">
      <c r="A6" s="5" t="s">
        <v>4</v>
      </c>
      <c r="B6" s="6">
        <v>2</v>
      </c>
      <c r="C6" s="5">
        <v>1</v>
      </c>
      <c r="D6" s="5">
        <f>B6*C6</f>
        <v>2</v>
      </c>
      <c r="E6" s="10">
        <v>80000</v>
      </c>
      <c r="F6" s="10">
        <f t="shared" si="1"/>
        <v>160000</v>
      </c>
      <c r="G6" s="10">
        <f>E6/0.87</f>
        <v>91954.022988505749</v>
      </c>
      <c r="H6" s="10">
        <f t="shared" si="1"/>
        <v>183908.0459770115</v>
      </c>
      <c r="I6" s="10">
        <f>G6*0.302</f>
        <v>27770.114942528737</v>
      </c>
      <c r="J6" s="10">
        <f t="shared" ref="J6:L6" si="8">I6*$D6</f>
        <v>55540.229885057473</v>
      </c>
      <c r="K6" s="10">
        <f t="shared" si="4"/>
        <v>119724.13793103449</v>
      </c>
      <c r="L6" s="10">
        <f t="shared" si="8"/>
        <v>239448.27586206899</v>
      </c>
      <c r="M6" s="10">
        <f>K6*12</f>
        <v>1436689.6551724139</v>
      </c>
      <c r="N6" s="10">
        <f t="shared" si="6"/>
        <v>2873379.3103448278</v>
      </c>
    </row>
    <row r="7" spans="1:14" x14ac:dyDescent="0.25">
      <c r="A7" s="3" t="s">
        <v>28</v>
      </c>
      <c r="B7" s="4"/>
      <c r="C7" s="3"/>
      <c r="D7" s="3"/>
      <c r="E7" s="11"/>
      <c r="F7" s="11">
        <f t="shared" ref="F7:N7" si="9">SUM(F3:F6)</f>
        <v>780000</v>
      </c>
      <c r="G7" s="11"/>
      <c r="H7" s="11">
        <f t="shared" si="9"/>
        <v>896551.72413793113</v>
      </c>
      <c r="I7" s="11"/>
      <c r="J7" s="11">
        <f t="shared" si="9"/>
        <v>270758.62068965519</v>
      </c>
      <c r="K7" s="11"/>
      <c r="L7" s="11">
        <f t="shared" si="9"/>
        <v>1167310.3448275863</v>
      </c>
      <c r="M7" s="11"/>
      <c r="N7" s="11">
        <f t="shared" si="9"/>
        <v>14007724.137931036</v>
      </c>
    </row>
    <row r="8" spans="1:14" x14ac:dyDescent="0.25">
      <c r="A8" s="8"/>
      <c r="B8" s="9"/>
      <c r="C8" s="8"/>
    </row>
    <row r="9" spans="1:14" ht="44.1" customHeight="1" x14ac:dyDescent="0.25">
      <c r="A9" s="25" t="s">
        <v>22</v>
      </c>
      <c r="B9" s="25" t="s">
        <v>6</v>
      </c>
      <c r="C9" s="25" t="s">
        <v>5</v>
      </c>
      <c r="D9" s="25" t="s">
        <v>25</v>
      </c>
      <c r="E9" s="27" t="s">
        <v>39</v>
      </c>
      <c r="F9" s="28"/>
      <c r="G9" s="27" t="s">
        <v>40</v>
      </c>
      <c r="H9" s="28"/>
      <c r="I9" s="27" t="s">
        <v>37</v>
      </c>
      <c r="J9" s="28"/>
      <c r="K9" s="27" t="s">
        <v>36</v>
      </c>
      <c r="L9" s="28"/>
      <c r="M9" s="29" t="s">
        <v>38</v>
      </c>
      <c r="N9" s="29"/>
    </row>
    <row r="10" spans="1:14" ht="42.75" x14ac:dyDescent="0.25">
      <c r="A10" s="26"/>
      <c r="B10" s="26"/>
      <c r="C10" s="26"/>
      <c r="D10" s="26"/>
      <c r="E10" s="4" t="s">
        <v>35</v>
      </c>
      <c r="F10" s="4" t="s">
        <v>34</v>
      </c>
      <c r="G10" s="4" t="s">
        <v>35</v>
      </c>
      <c r="H10" s="4" t="s">
        <v>34</v>
      </c>
      <c r="I10" s="4" t="s">
        <v>35</v>
      </c>
      <c r="J10" s="4" t="s">
        <v>34</v>
      </c>
      <c r="K10" s="4" t="s">
        <v>35</v>
      </c>
      <c r="L10" s="4" t="s">
        <v>34</v>
      </c>
      <c r="M10" s="4" t="s">
        <v>35</v>
      </c>
      <c r="N10" s="4" t="s">
        <v>34</v>
      </c>
    </row>
    <row r="11" spans="1:14" x14ac:dyDescent="0.25">
      <c r="A11" s="5" t="s">
        <v>3</v>
      </c>
      <c r="B11" s="6">
        <v>2</v>
      </c>
      <c r="C11" s="5">
        <v>1</v>
      </c>
      <c r="D11" s="5">
        <f>B11*C11</f>
        <v>2</v>
      </c>
      <c r="E11" s="10">
        <v>150000</v>
      </c>
      <c r="F11" s="10">
        <f>E11*$D11</f>
        <v>300000</v>
      </c>
      <c r="G11" s="10">
        <f>E11/0.87</f>
        <v>172413.79310344829</v>
      </c>
      <c r="H11" s="10">
        <f>G11*$D11</f>
        <v>344827.58620689658</v>
      </c>
      <c r="I11" s="10">
        <f t="shared" ref="I11:I14" si="10">G11*0.302</f>
        <v>52068.965517241384</v>
      </c>
      <c r="J11" s="10">
        <f>I11*$D11</f>
        <v>104137.93103448277</v>
      </c>
      <c r="K11" s="10">
        <f>SUM(G11,I11)</f>
        <v>224482.75862068968</v>
      </c>
      <c r="L11" s="10">
        <f>K11*$D11</f>
        <v>448965.51724137936</v>
      </c>
      <c r="M11" s="10">
        <f>K11*12</f>
        <v>2693793.1034482764</v>
      </c>
      <c r="N11" s="10">
        <f>L11*12</f>
        <v>5387586.2068965528</v>
      </c>
    </row>
    <row r="12" spans="1:14" x14ac:dyDescent="0.25">
      <c r="A12" s="5" t="s">
        <v>41</v>
      </c>
      <c r="B12" s="6">
        <v>1</v>
      </c>
      <c r="C12" s="5">
        <v>1</v>
      </c>
      <c r="D12" s="5">
        <f t="shared" ref="D12:D14" si="11">B12*C12</f>
        <v>1</v>
      </c>
      <c r="E12" s="10">
        <v>150000</v>
      </c>
      <c r="F12" s="10">
        <f t="shared" ref="F12" si="12">E12*$D12</f>
        <v>150000</v>
      </c>
      <c r="G12" s="10">
        <f>E12/0.87</f>
        <v>172413.79310344829</v>
      </c>
      <c r="H12" s="10">
        <f t="shared" ref="H12" si="13">G12*$D12</f>
        <v>172413.79310344829</v>
      </c>
      <c r="I12" s="10">
        <f t="shared" si="10"/>
        <v>52068.965517241384</v>
      </c>
      <c r="J12" s="10">
        <f t="shared" ref="J12:J14" si="14">I12*$D12</f>
        <v>52068.965517241384</v>
      </c>
      <c r="K12" s="10">
        <f t="shared" ref="K12:K14" si="15">SUM(G12,I12)</f>
        <v>224482.75862068968</v>
      </c>
      <c r="L12" s="10">
        <f t="shared" ref="L12" si="16">K12*$D12</f>
        <v>224482.75862068968</v>
      </c>
      <c r="M12" s="10">
        <f t="shared" ref="M12:N14" si="17">K12*12</f>
        <v>2693793.1034482764</v>
      </c>
      <c r="N12" s="10">
        <f t="shared" si="17"/>
        <v>2693793.1034482764</v>
      </c>
    </row>
    <row r="13" spans="1:14" x14ac:dyDescent="0.25">
      <c r="A13" s="5" t="s">
        <v>7</v>
      </c>
      <c r="B13" s="6">
        <v>1</v>
      </c>
      <c r="C13" s="5">
        <v>1</v>
      </c>
      <c r="D13" s="5">
        <f t="shared" si="11"/>
        <v>1</v>
      </c>
      <c r="E13" s="10">
        <v>120000</v>
      </c>
      <c r="F13" s="10">
        <f t="shared" ref="F13" si="18">E13*$D13</f>
        <v>120000</v>
      </c>
      <c r="G13" s="10">
        <f>E13/0.87</f>
        <v>137931.03448275861</v>
      </c>
      <c r="H13" s="10">
        <f t="shared" ref="H13" si="19">G13*$D13</f>
        <v>137931.03448275861</v>
      </c>
      <c r="I13" s="10">
        <f t="shared" si="10"/>
        <v>41655.172413793101</v>
      </c>
      <c r="J13" s="10">
        <f t="shared" si="14"/>
        <v>41655.172413793101</v>
      </c>
      <c r="K13" s="10">
        <f t="shared" si="15"/>
        <v>179586.20689655171</v>
      </c>
      <c r="L13" s="10">
        <f t="shared" ref="L13" si="20">K13*$D13</f>
        <v>179586.20689655171</v>
      </c>
      <c r="M13" s="10">
        <f t="shared" si="17"/>
        <v>2155034.4827586208</v>
      </c>
      <c r="N13" s="10">
        <f t="shared" si="17"/>
        <v>2155034.4827586208</v>
      </c>
    </row>
    <row r="14" spans="1:14" x14ac:dyDescent="0.25">
      <c r="A14" s="5" t="s">
        <v>8</v>
      </c>
      <c r="B14" s="6">
        <v>1</v>
      </c>
      <c r="C14" s="5">
        <v>1</v>
      </c>
      <c r="D14" s="5">
        <f t="shared" si="11"/>
        <v>1</v>
      </c>
      <c r="E14" s="10">
        <v>100000</v>
      </c>
      <c r="F14" s="10">
        <f t="shared" ref="F14" si="21">E14*$D14</f>
        <v>100000</v>
      </c>
      <c r="G14" s="10">
        <f>E14/0.87</f>
        <v>114942.52873563218</v>
      </c>
      <c r="H14" s="10">
        <f t="shared" ref="H14" si="22">G14*$D14</f>
        <v>114942.52873563218</v>
      </c>
      <c r="I14" s="10">
        <f t="shared" si="10"/>
        <v>34712.643678160915</v>
      </c>
      <c r="J14" s="10">
        <f t="shared" si="14"/>
        <v>34712.643678160915</v>
      </c>
      <c r="K14" s="10">
        <f t="shared" si="15"/>
        <v>149655.1724137931</v>
      </c>
      <c r="L14" s="10">
        <f t="shared" ref="L14" si="23">K14*$D14</f>
        <v>149655.1724137931</v>
      </c>
      <c r="M14" s="10">
        <f t="shared" si="17"/>
        <v>1795862.0689655172</v>
      </c>
      <c r="N14" s="10">
        <f t="shared" si="17"/>
        <v>1795862.0689655172</v>
      </c>
    </row>
    <row r="15" spans="1:14" x14ac:dyDescent="0.25">
      <c r="A15" s="3" t="s">
        <v>28</v>
      </c>
      <c r="B15" s="4"/>
      <c r="C15" s="3"/>
      <c r="D15" s="3"/>
      <c r="E15" s="11"/>
      <c r="F15" s="11">
        <f t="shared" ref="F15:N15" si="24">SUM(F11:F14)</f>
        <v>670000</v>
      </c>
      <c r="G15" s="11"/>
      <c r="H15" s="11">
        <f t="shared" si="24"/>
        <v>770114.94252873573</v>
      </c>
      <c r="I15" s="11"/>
      <c r="J15" s="11">
        <f t="shared" si="24"/>
        <v>232574.71264367815</v>
      </c>
      <c r="K15" s="11"/>
      <c r="L15" s="11">
        <f t="shared" si="24"/>
        <v>1002689.6551724139</v>
      </c>
      <c r="M15" s="11"/>
      <c r="N15" s="11">
        <f t="shared" si="24"/>
        <v>12032275.862068966</v>
      </c>
    </row>
    <row r="16" spans="1:14" x14ac:dyDescent="0.25">
      <c r="B16" s="2"/>
    </row>
  </sheetData>
  <mergeCells count="18">
    <mergeCell ref="K1:L1"/>
    <mergeCell ref="I1:J1"/>
    <mergeCell ref="G1:H1"/>
    <mergeCell ref="E1:F1"/>
    <mergeCell ref="M1:N1"/>
    <mergeCell ref="E9:F9"/>
    <mergeCell ref="G9:H9"/>
    <mergeCell ref="I9:J9"/>
    <mergeCell ref="K9:L9"/>
    <mergeCell ref="M9:N9"/>
    <mergeCell ref="D1:D2"/>
    <mergeCell ref="C1:C2"/>
    <mergeCell ref="B1:B2"/>
    <mergeCell ref="A1:A2"/>
    <mergeCell ref="A9:A10"/>
    <mergeCell ref="B9:B10"/>
    <mergeCell ref="C9:C10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статьям</vt:lpstr>
      <vt:lpstr>ФОТ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Савилов Виктор Борисович</cp:lastModifiedBy>
  <dcterms:created xsi:type="dcterms:W3CDTF">2021-10-07T08:33:59Z</dcterms:created>
  <dcterms:modified xsi:type="dcterms:W3CDTF">2022-01-20T10:23:42Z</dcterms:modified>
</cp:coreProperties>
</file>